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G:\Year 2\FM2607 - Games Design 2 Mechanics and Economies\Assignment 4 - Numerical Structure\"/>
    </mc:Choice>
  </mc:AlternateContent>
  <bookViews>
    <workbookView xWindow="0" yWindow="0" windowWidth="28800" windowHeight="12435" activeTab="3"/>
  </bookViews>
  <sheets>
    <sheet name="Exchange Rate" sheetId="4" r:id="rId1"/>
    <sheet name="Respect &amp; Credits " sheetId="5" r:id="rId2"/>
    <sheet name="Damage &amp; Health" sheetId="6" r:id="rId3"/>
    <sheet name="Black-Market " sheetId="2" r:id="rId4"/>
    <sheet name="NA" sheetId="7" r:id="rId5"/>
  </sheets>
  <definedNames>
    <definedName name="Brain_Lv_1">NA!$D$17:$D$19</definedName>
    <definedName name="EnemyList">NA!$B$3:$B$6</definedName>
    <definedName name="Mobility_Lv_1">NA!$D$5:$D$7</definedName>
    <definedName name="QuestLevel">'Respect &amp; Credits '!$B$2:$B$12</definedName>
    <definedName name="Ranks">NA!$F$5:$F$15</definedName>
    <definedName name="Skin_Lv_1">NA!$D$11:$D$13</definedName>
    <definedName name="Strength_Lv_1">NA!$D$14:$D$16</definedName>
    <definedName name="Vision_Lv_1">NA!$D$8:$D$10</definedName>
    <definedName name="WeaponList">NA!$A$3:$A$10</definedName>
    <definedName name="WeaponMod">NA!$H$5:$H$9</definedName>
  </definedNames>
  <calcPr calcId="162913"/>
</workbook>
</file>

<file path=xl/calcChain.xml><?xml version="1.0" encoding="utf-8"?>
<calcChain xmlns="http://schemas.openxmlformats.org/spreadsheetml/2006/main">
  <c r="R5" i="2" l="1"/>
  <c r="C50" i="2"/>
  <c r="B29" i="2"/>
  <c r="C5" i="2"/>
  <c r="C10" i="2"/>
  <c r="N2" i="6"/>
  <c r="Q2" i="5"/>
  <c r="B17" i="5"/>
  <c r="C33" i="2" l="1"/>
  <c r="B33" i="2"/>
  <c r="C32" i="2"/>
  <c r="B32" i="2"/>
  <c r="C31" i="2"/>
  <c r="B31" i="2"/>
  <c r="C30" i="2"/>
  <c r="B30" i="2"/>
  <c r="C29" i="2"/>
  <c r="B5" i="2"/>
  <c r="B49" i="5"/>
  <c r="B51" i="5"/>
  <c r="B50" i="5"/>
  <c r="B33" i="5"/>
  <c r="B19" i="5"/>
  <c r="B12" i="2"/>
  <c r="C12" i="2" s="1"/>
  <c r="D12" i="2" s="1"/>
  <c r="B11" i="2"/>
  <c r="C11" i="2" s="1"/>
  <c r="D11" i="2" s="1"/>
  <c r="B10" i="2"/>
  <c r="D10" i="2" s="1"/>
  <c r="B9" i="2"/>
  <c r="C9" i="2" s="1"/>
  <c r="D9" i="2" s="1"/>
  <c r="B8" i="2"/>
  <c r="C8" i="2" s="1"/>
  <c r="D8" i="2" s="1"/>
  <c r="B7" i="2"/>
  <c r="C7" i="2" s="1"/>
  <c r="D7" i="2" s="1"/>
  <c r="B6" i="2"/>
  <c r="C6" i="2" s="1"/>
  <c r="D6" i="2" s="1"/>
  <c r="B40" i="6"/>
  <c r="B39" i="6"/>
  <c r="B38" i="6"/>
  <c r="B37" i="6"/>
  <c r="B36" i="6"/>
  <c r="B35" i="6"/>
  <c r="B34" i="6"/>
  <c r="B33" i="6"/>
  <c r="C52" i="2" l="1"/>
  <c r="C51" i="2"/>
  <c r="D5" i="2"/>
  <c r="I2" i="2"/>
  <c r="C54" i="2"/>
  <c r="C53" i="2"/>
  <c r="Q2" i="6"/>
  <c r="B26" i="6"/>
  <c r="B23" i="6"/>
  <c r="B20" i="6"/>
  <c r="B17" i="6"/>
  <c r="B32" i="6"/>
  <c r="R6" i="2" l="1"/>
  <c r="R2" i="2"/>
  <c r="R4" i="2"/>
  <c r="R3" i="2"/>
  <c r="R7" i="2"/>
  <c r="S2" i="6"/>
  <c r="B27" i="6"/>
  <c r="B24" i="6"/>
  <c r="B21" i="6"/>
  <c r="B18" i="6"/>
  <c r="R7" i="5"/>
  <c r="R6" i="5"/>
  <c r="R5" i="5"/>
  <c r="Q7" i="5"/>
  <c r="Q6" i="5"/>
  <c r="Q5" i="5"/>
  <c r="R4" i="5"/>
  <c r="R3" i="5"/>
  <c r="R2" i="5"/>
  <c r="Q4" i="5"/>
  <c r="Q3" i="5"/>
  <c r="Q8" i="5" l="1"/>
  <c r="R8" i="5"/>
  <c r="B36" i="5"/>
  <c r="B35" i="5"/>
  <c r="B34" i="5"/>
  <c r="B38" i="5"/>
  <c r="B37" i="5"/>
  <c r="B22" i="5"/>
  <c r="B21" i="5"/>
  <c r="B20" i="5"/>
  <c r="B18" i="5"/>
</calcChain>
</file>

<file path=xl/comments1.xml><?xml version="1.0" encoding="utf-8"?>
<comments xmlns="http://schemas.openxmlformats.org/spreadsheetml/2006/main">
  <authors>
    <author>Aidan Penzo</author>
  </authors>
  <commentList>
    <comment ref="Q2" authorId="0" shapeId="0">
      <text>
        <r>
          <rPr>
            <b/>
            <sz val="9"/>
            <color indexed="81"/>
            <rFont val="Tahoma"/>
            <family val="2"/>
          </rPr>
          <t>Aidan Penzo:</t>
        </r>
        <r>
          <rPr>
            <sz val="9"/>
            <color indexed="81"/>
            <rFont val="Tahoma"/>
            <family val="2"/>
          </rPr>
          <t xml:space="preserve">
(Respect Util) x (Respect for Enemy magic number) x (Kill Count) x (Quest Level)</t>
        </r>
      </text>
    </comment>
    <comment ref="R2" authorId="0" shapeId="0">
      <text>
        <r>
          <rPr>
            <b/>
            <sz val="9"/>
            <color indexed="81"/>
            <rFont val="Tahoma"/>
            <family val="2"/>
          </rPr>
          <t>Aidan Penzo:</t>
        </r>
        <r>
          <rPr>
            <sz val="9"/>
            <color indexed="81"/>
            <rFont val="Tahoma"/>
            <family val="2"/>
          </rPr>
          <t xml:space="preserve">
(Credit Util) x (Credit from Kill magic number) x (Kill Count) x (Quest Level)</t>
        </r>
      </text>
    </comment>
    <comment ref="Q3" authorId="0" shapeId="0">
      <text>
        <r>
          <rPr>
            <b/>
            <sz val="9"/>
            <color indexed="81"/>
            <rFont val="Tahoma"/>
            <family val="2"/>
          </rPr>
          <t>Aidan Penzo:</t>
        </r>
        <r>
          <rPr>
            <sz val="9"/>
            <color indexed="81"/>
            <rFont val="Tahoma"/>
            <family val="2"/>
          </rPr>
          <t xml:space="preserve">
(Respect Util) x (Respect for Headshotting an Enemy magic number) x (Kill Count with Headshot) x (Quest Level)</t>
        </r>
      </text>
    </comment>
    <comment ref="R3" authorId="0" shapeId="0">
      <text>
        <r>
          <rPr>
            <b/>
            <sz val="9"/>
            <color indexed="81"/>
            <rFont val="Tahoma"/>
            <family val="2"/>
          </rPr>
          <t>Aidan Penzo:</t>
        </r>
        <r>
          <rPr>
            <sz val="9"/>
            <color indexed="81"/>
            <rFont val="Tahoma"/>
            <family val="2"/>
          </rPr>
          <t xml:space="preserve">
(Credit Util) x (Credit from Headshot magic number) x (Kill Count with Headshot) x (Quest Level)</t>
        </r>
      </text>
    </comment>
    <comment ref="Q4" authorId="0" shapeId="0">
      <text>
        <r>
          <rPr>
            <b/>
            <sz val="9"/>
            <color indexed="81"/>
            <rFont val="Tahoma"/>
            <family val="2"/>
          </rPr>
          <t>Aidan Penzo:</t>
        </r>
        <r>
          <rPr>
            <sz val="9"/>
            <color indexed="81"/>
            <rFont val="Tahoma"/>
            <family val="2"/>
          </rPr>
          <t xml:space="preserve">
(Respect Util) x (Respect for Knocking out an Enemy magic number) x (Knocking out an Enemy Count) x (Quest Level)</t>
        </r>
      </text>
    </comment>
    <comment ref="R4" authorId="0" shapeId="0">
      <text>
        <r>
          <rPr>
            <b/>
            <sz val="9"/>
            <color indexed="81"/>
            <rFont val="Tahoma"/>
            <family val="2"/>
          </rPr>
          <t>Aidan Penzo:</t>
        </r>
        <r>
          <rPr>
            <sz val="9"/>
            <color indexed="81"/>
            <rFont val="Tahoma"/>
            <family val="2"/>
          </rPr>
          <t xml:space="preserve">
(Credit Util) x (Credit from Knockout magic number) x (Knocking out an Enemy Count) x (Quest Level)</t>
        </r>
      </text>
    </comment>
    <comment ref="Q5" authorId="0" shapeId="0">
      <text>
        <r>
          <rPr>
            <b/>
            <sz val="9"/>
            <color indexed="81"/>
            <rFont val="Tahoma"/>
            <family val="2"/>
          </rPr>
          <t>Aidan Penzo:</t>
        </r>
        <r>
          <rPr>
            <sz val="9"/>
            <color indexed="81"/>
            <rFont val="Tahoma"/>
            <family val="2"/>
          </rPr>
          <t xml:space="preserve">
(Respect Util) x (Respect for Melee against an Enemy magic number) x (Melee Kill Count) x (Quest Level)</t>
        </r>
      </text>
    </comment>
    <comment ref="R5" authorId="0" shapeId="0">
      <text>
        <r>
          <rPr>
            <b/>
            <sz val="9"/>
            <color indexed="81"/>
            <rFont val="Tahoma"/>
            <family val="2"/>
          </rPr>
          <t>Aidan Penzo:</t>
        </r>
        <r>
          <rPr>
            <sz val="9"/>
            <color indexed="81"/>
            <rFont val="Tahoma"/>
            <family val="2"/>
          </rPr>
          <t xml:space="preserve">
(Credit Util) x (Credit from melee magic number) x (Melee Kill Count) x (Quest Level)</t>
        </r>
      </text>
    </comment>
    <comment ref="Q6" authorId="0" shapeId="0">
      <text>
        <r>
          <rPr>
            <b/>
            <sz val="9"/>
            <color indexed="81"/>
            <rFont val="Tahoma"/>
            <family val="2"/>
          </rPr>
          <t>Aidan Penzo:</t>
        </r>
        <r>
          <rPr>
            <sz val="9"/>
            <color indexed="81"/>
            <rFont val="Tahoma"/>
            <family val="2"/>
          </rPr>
          <t xml:space="preserve">
(Respect Util) x (Respect for Mission magic number) x (Main Mission Count) x (Quest Level)</t>
        </r>
      </text>
    </comment>
    <comment ref="R6" authorId="0" shapeId="0">
      <text>
        <r>
          <rPr>
            <b/>
            <sz val="9"/>
            <color indexed="81"/>
            <rFont val="Tahoma"/>
            <family val="2"/>
          </rPr>
          <t>Aidan Penzo:</t>
        </r>
        <r>
          <rPr>
            <sz val="9"/>
            <color indexed="81"/>
            <rFont val="Tahoma"/>
            <family val="2"/>
          </rPr>
          <t xml:space="preserve">
(Credit Util) x (Credit for Mission magic number) x (Main Mission Count) x (Quest Level)</t>
        </r>
      </text>
    </comment>
    <comment ref="Q7" authorId="0" shapeId="0">
      <text>
        <r>
          <rPr>
            <b/>
            <sz val="9"/>
            <color indexed="81"/>
            <rFont val="Tahoma"/>
            <family val="2"/>
          </rPr>
          <t>Aidan Penzo:</t>
        </r>
        <r>
          <rPr>
            <sz val="9"/>
            <color indexed="81"/>
            <rFont val="Tahoma"/>
            <family val="2"/>
          </rPr>
          <t xml:space="preserve">
(Respect Util) x (Respect for Side Mission magic number) x (Side Mission Count) x (Quest Level)</t>
        </r>
      </text>
    </comment>
    <comment ref="R7" authorId="0" shapeId="0">
      <text>
        <r>
          <rPr>
            <b/>
            <sz val="9"/>
            <color indexed="81"/>
            <rFont val="Tahoma"/>
            <family val="2"/>
          </rPr>
          <t>Aidan Penzo:</t>
        </r>
        <r>
          <rPr>
            <sz val="9"/>
            <color indexed="81"/>
            <rFont val="Tahoma"/>
            <family val="2"/>
          </rPr>
          <t xml:space="preserve">
(Credit Util) x (Credit for Side Mission magic number) x (Side Mission Count) x (Quest Level)</t>
        </r>
      </text>
    </comment>
    <comment ref="Q8" authorId="0" shapeId="0">
      <text>
        <r>
          <rPr>
            <b/>
            <sz val="9"/>
            <color indexed="81"/>
            <rFont val="Tahoma"/>
            <family val="2"/>
          </rPr>
          <t>Aidan Penzo:</t>
        </r>
        <r>
          <rPr>
            <sz val="9"/>
            <color indexed="81"/>
            <rFont val="Tahoma"/>
            <family val="2"/>
          </rPr>
          <t xml:space="preserve">
If it is more than the respect needed for Rookie but less than the respect needed for private, then it will equal Rookie rank. This is worked out by the sum of the above respect results. The essence of the formula as previously explained is then used to figure out the number ranges for the remaining ranks.</t>
        </r>
      </text>
    </comment>
    <comment ref="R8" authorId="0" shapeId="0">
      <text>
        <r>
          <rPr>
            <b/>
            <sz val="9"/>
            <color indexed="81"/>
            <rFont val="Tahoma"/>
            <family val="2"/>
          </rPr>
          <t>Aidan Penzo:</t>
        </r>
        <r>
          <rPr>
            <sz val="9"/>
            <color indexed="81"/>
            <rFont val="Tahoma"/>
            <family val="2"/>
          </rPr>
          <t xml:space="preserve">
The total credits gained from missions and kills</t>
        </r>
      </text>
    </comment>
    <comment ref="B17" authorId="0" shapeId="0">
      <text>
        <r>
          <rPr>
            <b/>
            <sz val="9"/>
            <color indexed="81"/>
            <rFont val="Tahoma"/>
            <charset val="1"/>
          </rPr>
          <t>Aidan Penzo:</t>
        </r>
        <r>
          <rPr>
            <sz val="9"/>
            <color indexed="81"/>
            <rFont val="Tahoma"/>
            <charset val="1"/>
          </rPr>
          <t xml:space="preserve">
(Respect Util) x (Respect for Enemy magic number) x (Quest Level) </t>
        </r>
      </text>
    </comment>
    <comment ref="B18" authorId="0" shapeId="0">
      <text>
        <r>
          <rPr>
            <b/>
            <sz val="9"/>
            <color indexed="81"/>
            <rFont val="Tahoma"/>
            <charset val="1"/>
          </rPr>
          <t>Aidan Penzo:</t>
        </r>
        <r>
          <rPr>
            <sz val="9"/>
            <color indexed="81"/>
            <rFont val="Tahoma"/>
            <charset val="1"/>
          </rPr>
          <t xml:space="preserve">
(Respect Util) x (Respect for Headshotting an Enemy magic number) x (Quest Level) </t>
        </r>
      </text>
    </comment>
    <comment ref="B19" authorId="0" shapeId="0">
      <text>
        <r>
          <rPr>
            <b/>
            <sz val="9"/>
            <color indexed="81"/>
            <rFont val="Tahoma"/>
            <charset val="1"/>
          </rPr>
          <t>Aidan Penzo:</t>
        </r>
        <r>
          <rPr>
            <sz val="9"/>
            <color indexed="81"/>
            <rFont val="Tahoma"/>
            <charset val="1"/>
          </rPr>
          <t xml:space="preserve">
(Respect Util) x (Respect for Knocking out an Enemy magic number) x (Quest Level) </t>
        </r>
      </text>
    </comment>
    <comment ref="B20" authorId="0" shapeId="0">
      <text>
        <r>
          <rPr>
            <b/>
            <sz val="9"/>
            <color indexed="81"/>
            <rFont val="Tahoma"/>
            <charset val="1"/>
          </rPr>
          <t>Aidan Penzo:</t>
        </r>
        <r>
          <rPr>
            <sz val="9"/>
            <color indexed="81"/>
            <rFont val="Tahoma"/>
            <charset val="1"/>
          </rPr>
          <t xml:space="preserve">
(Respect Util) x (Respect for Melee against an Enemy magic number) x (Quest Level) </t>
        </r>
      </text>
    </comment>
    <comment ref="B21" authorId="0" shapeId="0">
      <text>
        <r>
          <rPr>
            <b/>
            <sz val="9"/>
            <color indexed="81"/>
            <rFont val="Tahoma"/>
            <charset val="1"/>
          </rPr>
          <t>Aidan Penzo:</t>
        </r>
        <r>
          <rPr>
            <sz val="9"/>
            <color indexed="81"/>
            <rFont val="Tahoma"/>
            <charset val="1"/>
          </rPr>
          <t xml:space="preserve">
(Respect Util) x (Respect for Mission magic number) x (Quest Level) </t>
        </r>
      </text>
    </comment>
    <comment ref="B22" authorId="0" shapeId="0">
      <text>
        <r>
          <rPr>
            <b/>
            <sz val="9"/>
            <color indexed="81"/>
            <rFont val="Tahoma"/>
            <charset val="1"/>
          </rPr>
          <t>Aidan Penzo:</t>
        </r>
        <r>
          <rPr>
            <sz val="9"/>
            <color indexed="81"/>
            <rFont val="Tahoma"/>
            <charset val="1"/>
          </rPr>
          <t xml:space="preserve">
(Respect Util) x (Respect for Side Mission magic number) x (Quest Level) </t>
        </r>
      </text>
    </comment>
    <comment ref="B33" authorId="0" shapeId="0">
      <text>
        <r>
          <rPr>
            <b/>
            <sz val="9"/>
            <color indexed="81"/>
            <rFont val="Tahoma"/>
            <charset val="1"/>
          </rPr>
          <t>Aidan Penzo:</t>
        </r>
        <r>
          <rPr>
            <sz val="9"/>
            <color indexed="81"/>
            <rFont val="Tahoma"/>
            <charset val="1"/>
          </rPr>
          <t xml:space="preserve">
(Credit Util) x (Credit from Kill magic number) x (Quest Level) </t>
        </r>
      </text>
    </comment>
    <comment ref="B34" authorId="0" shapeId="0">
      <text>
        <r>
          <rPr>
            <b/>
            <sz val="9"/>
            <color indexed="81"/>
            <rFont val="Tahoma"/>
            <charset val="1"/>
          </rPr>
          <t>Aidan Penzo:</t>
        </r>
        <r>
          <rPr>
            <sz val="9"/>
            <color indexed="81"/>
            <rFont val="Tahoma"/>
            <charset val="1"/>
          </rPr>
          <t xml:space="preserve">
(Credit Util) x (Credit from Headshot magic number) x (Quest Level) </t>
        </r>
      </text>
    </comment>
    <comment ref="B35" authorId="0" shapeId="0">
      <text>
        <r>
          <rPr>
            <b/>
            <sz val="9"/>
            <color indexed="81"/>
            <rFont val="Tahoma"/>
            <charset val="1"/>
          </rPr>
          <t>Aidan Penzo:</t>
        </r>
        <r>
          <rPr>
            <sz val="9"/>
            <color indexed="81"/>
            <rFont val="Tahoma"/>
            <charset val="1"/>
          </rPr>
          <t xml:space="preserve">
(Credit Util) x (Credit from Knockout magic number) x (Quest Level) </t>
        </r>
      </text>
    </comment>
    <comment ref="B36" authorId="0" shapeId="0">
      <text>
        <r>
          <rPr>
            <b/>
            <sz val="9"/>
            <color indexed="81"/>
            <rFont val="Tahoma"/>
            <charset val="1"/>
          </rPr>
          <t>Aidan Penzo:</t>
        </r>
        <r>
          <rPr>
            <sz val="9"/>
            <color indexed="81"/>
            <rFont val="Tahoma"/>
            <charset val="1"/>
          </rPr>
          <t xml:space="preserve">
(Credit Util) x (Credit from melee magic number) x (Quest Level) </t>
        </r>
      </text>
    </comment>
    <comment ref="B37" authorId="0" shapeId="0">
      <text>
        <r>
          <rPr>
            <b/>
            <sz val="9"/>
            <color indexed="81"/>
            <rFont val="Tahoma"/>
            <charset val="1"/>
          </rPr>
          <t>Aidan Penzo:</t>
        </r>
        <r>
          <rPr>
            <sz val="9"/>
            <color indexed="81"/>
            <rFont val="Tahoma"/>
            <charset val="1"/>
          </rPr>
          <t xml:space="preserve">
(Credit Util) x (Credit for Mission magic number) x (Quest Level) </t>
        </r>
      </text>
    </comment>
    <comment ref="B38" authorId="0" shapeId="0">
      <text>
        <r>
          <rPr>
            <b/>
            <sz val="9"/>
            <color indexed="81"/>
            <rFont val="Tahoma"/>
            <charset val="1"/>
          </rPr>
          <t>Aidan Penzo:</t>
        </r>
        <r>
          <rPr>
            <sz val="9"/>
            <color indexed="81"/>
            <rFont val="Tahoma"/>
            <charset val="1"/>
          </rPr>
          <t xml:space="preserve">
(Credit Util) x (Credit for Side Mission magic number) x (Quest Level) </t>
        </r>
      </text>
    </comment>
    <comment ref="B49" authorId="0" shapeId="0">
      <text>
        <r>
          <rPr>
            <b/>
            <sz val="9"/>
            <color indexed="81"/>
            <rFont val="Tahoma"/>
            <charset val="1"/>
          </rPr>
          <t>Aidan Penzo:</t>
        </r>
        <r>
          <rPr>
            <sz val="9"/>
            <color indexed="81"/>
            <rFont val="Tahoma"/>
            <charset val="1"/>
          </rPr>
          <t xml:space="preserve">
(Nano-Bot Util) x (Nano-Bots Missions magic number) x (Quest Level) </t>
        </r>
      </text>
    </comment>
    <comment ref="B50" authorId="0" shapeId="0">
      <text>
        <r>
          <rPr>
            <b/>
            <sz val="9"/>
            <color indexed="81"/>
            <rFont val="Tahoma"/>
            <family val="2"/>
          </rPr>
          <t>Aidan Penzo:</t>
        </r>
        <r>
          <rPr>
            <sz val="9"/>
            <color indexed="81"/>
            <rFont val="Tahoma"/>
            <family val="2"/>
          </rPr>
          <t xml:space="preserve">
(Nano-Bot Util) x (Nano-Bots Side Missions magic number) x (Quest Level) </t>
        </r>
      </text>
    </comment>
    <comment ref="B51" authorId="0" shapeId="0">
      <text>
        <r>
          <rPr>
            <b/>
            <sz val="9"/>
            <color indexed="81"/>
            <rFont val="Tahoma"/>
            <family val="2"/>
          </rPr>
          <t>Aidan Penzo:</t>
        </r>
        <r>
          <rPr>
            <sz val="9"/>
            <color indexed="81"/>
            <rFont val="Tahoma"/>
            <family val="2"/>
          </rPr>
          <t xml:space="preserve">
(Nano-Bot Util) x (Nano-Bots Kills magic number) x (Quest Level) </t>
        </r>
      </text>
    </comment>
  </commentList>
</comments>
</file>

<file path=xl/comments2.xml><?xml version="1.0" encoding="utf-8"?>
<comments xmlns="http://schemas.openxmlformats.org/spreadsheetml/2006/main">
  <authors>
    <author>Aidan Penzo</author>
  </authors>
  <commentList>
    <comment ref="N2" authorId="0" shapeId="0">
      <text>
        <r>
          <rPr>
            <b/>
            <sz val="9"/>
            <color indexed="81"/>
            <rFont val="Tahoma"/>
            <family val="2"/>
          </rPr>
          <t>Aidan Penzo:</t>
        </r>
        <r>
          <rPr>
            <sz val="9"/>
            <color indexed="81"/>
            <rFont val="Tahoma"/>
            <family val="2"/>
          </rPr>
          <t xml:space="preserve">
If the choice of the enemy (drop down list) is equivalent to the Berserker enemy type, then the Health of Enemy util will be multiplied by the equivalent enemies’ health within the magic numbers (Health of Enemy Berserker) multiplied by their enemy chosen level. The formula as previously explained is then used for the remaining enemy types.</t>
        </r>
      </text>
    </comment>
    <comment ref="Q2" authorId="0" shapeId="0">
      <text>
        <r>
          <rPr>
            <b/>
            <sz val="9"/>
            <color indexed="81"/>
            <rFont val="Tahoma"/>
            <family val="2"/>
          </rPr>
          <t>Aidan Penzo:</t>
        </r>
        <r>
          <rPr>
            <sz val="9"/>
            <color indexed="81"/>
            <rFont val="Tahoma"/>
            <family val="2"/>
          </rPr>
          <t xml:space="preserve">
If the choice of the weapon (drop down list) is equivalent to the Pistol weapon, then the Damage of the Player util will be multiplied by the damage of the chosen weapon within the magic numbers (Damage of Pistol) multiplied by the chosen weapon level. The formula as previously explained is then used for the remaining weapon choices </t>
        </r>
      </text>
    </comment>
    <comment ref="S2" authorId="0" shapeId="0">
      <text>
        <r>
          <rPr>
            <b/>
            <sz val="9"/>
            <color indexed="81"/>
            <rFont val="Tahoma"/>
            <family val="2"/>
          </rPr>
          <t>Aidan Penzo:</t>
        </r>
        <r>
          <rPr>
            <sz val="9"/>
            <color indexed="81"/>
            <rFont val="Tahoma"/>
            <family val="2"/>
          </rPr>
          <t xml:space="preserve">
Health of Enemy Divided by Damage dealt by Weapon</t>
        </r>
      </text>
    </comment>
    <comment ref="B17" authorId="0" shapeId="0">
      <text>
        <r>
          <rPr>
            <b/>
            <sz val="9"/>
            <color indexed="81"/>
            <rFont val="Tahoma"/>
            <family val="2"/>
          </rPr>
          <t>Aidan Penzo:</t>
        </r>
        <r>
          <rPr>
            <sz val="9"/>
            <color indexed="81"/>
            <rFont val="Tahoma"/>
            <family val="2"/>
          </rPr>
          <t xml:space="preserve">
(Health of Enemy Util) x (Health of Enemy Berserker magic number) x (Enemy Level)</t>
        </r>
      </text>
    </comment>
    <comment ref="B18" authorId="0" shapeId="0">
      <text>
        <r>
          <rPr>
            <b/>
            <sz val="9"/>
            <color indexed="81"/>
            <rFont val="Tahoma"/>
            <family val="2"/>
          </rPr>
          <t>Aidan Penzo:</t>
        </r>
        <r>
          <rPr>
            <sz val="9"/>
            <color indexed="81"/>
            <rFont val="Tahoma"/>
            <family val="2"/>
          </rPr>
          <t xml:space="preserve">
(Damage of Enemy Util) x (Damage of Enemy Berserker magic number) x (Enemy Level)</t>
        </r>
      </text>
    </comment>
    <comment ref="B20" authorId="0" shapeId="0">
      <text>
        <r>
          <rPr>
            <b/>
            <sz val="9"/>
            <color indexed="81"/>
            <rFont val="Tahoma"/>
            <family val="2"/>
          </rPr>
          <t>Aidan Penzo:</t>
        </r>
        <r>
          <rPr>
            <sz val="9"/>
            <color indexed="81"/>
            <rFont val="Tahoma"/>
            <family val="2"/>
          </rPr>
          <t xml:space="preserve">
(Health of Enemy Util) x (Health of Enemy Soldier magic number) x (Enemy Level)</t>
        </r>
      </text>
    </comment>
    <comment ref="B21" authorId="0" shapeId="0">
      <text>
        <r>
          <rPr>
            <b/>
            <sz val="9"/>
            <color indexed="81"/>
            <rFont val="Tahoma"/>
            <family val="2"/>
          </rPr>
          <t>Aidan Penzo:</t>
        </r>
        <r>
          <rPr>
            <sz val="9"/>
            <color indexed="81"/>
            <rFont val="Tahoma"/>
            <family val="2"/>
          </rPr>
          <t xml:space="preserve">
(Damage of Enemy Util) x (Damage of Enemy Soldier magic number) x (Enemy Level)</t>
        </r>
      </text>
    </comment>
    <comment ref="B23" authorId="0" shapeId="0">
      <text>
        <r>
          <rPr>
            <b/>
            <sz val="9"/>
            <color indexed="81"/>
            <rFont val="Tahoma"/>
            <family val="2"/>
          </rPr>
          <t>Aidan Penzo:</t>
        </r>
        <r>
          <rPr>
            <sz val="9"/>
            <color indexed="81"/>
            <rFont val="Tahoma"/>
            <family val="2"/>
          </rPr>
          <t xml:space="preserve">
(Health of Enemy Util) x (Health of Enemy Genus Assassins magic number) x (Enemy Level)</t>
        </r>
      </text>
    </comment>
    <comment ref="B24" authorId="0" shapeId="0">
      <text>
        <r>
          <rPr>
            <b/>
            <sz val="9"/>
            <color indexed="81"/>
            <rFont val="Tahoma"/>
            <family val="2"/>
          </rPr>
          <t>Aidan Penzo:</t>
        </r>
        <r>
          <rPr>
            <sz val="9"/>
            <color indexed="81"/>
            <rFont val="Tahoma"/>
            <family val="2"/>
          </rPr>
          <t xml:space="preserve">
(Damage of Enemy Util) x (Damage of Enemy Genus Assassins magic number) x (Enemy Level)</t>
        </r>
      </text>
    </comment>
    <comment ref="B26" authorId="0" shapeId="0">
      <text>
        <r>
          <rPr>
            <b/>
            <sz val="9"/>
            <color indexed="81"/>
            <rFont val="Tahoma"/>
            <family val="2"/>
          </rPr>
          <t>Aidan Penzo:</t>
        </r>
        <r>
          <rPr>
            <sz val="9"/>
            <color indexed="81"/>
            <rFont val="Tahoma"/>
            <family val="2"/>
          </rPr>
          <t xml:space="preserve">
</t>
        </r>
      </text>
    </comment>
    <comment ref="B27" authorId="0" shapeId="0">
      <text>
        <r>
          <rPr>
            <b/>
            <sz val="9"/>
            <color indexed="81"/>
            <rFont val="Tahoma"/>
            <family val="2"/>
          </rPr>
          <t>Aidan Penzo:</t>
        </r>
        <r>
          <rPr>
            <sz val="9"/>
            <color indexed="81"/>
            <rFont val="Tahoma"/>
            <family val="2"/>
          </rPr>
          <t xml:space="preserve">
(Damage of Enemy Util) x (Damage of Enemy Hackers magic number) x (Enemy Level)</t>
        </r>
      </text>
    </comment>
    <comment ref="B32" authorId="0" shapeId="0">
      <text>
        <r>
          <rPr>
            <b/>
            <sz val="9"/>
            <color indexed="81"/>
            <rFont val="Tahoma"/>
            <family val="2"/>
          </rPr>
          <t>Aidan Penzo:</t>
        </r>
        <r>
          <rPr>
            <sz val="9"/>
            <color indexed="81"/>
            <rFont val="Tahoma"/>
            <family val="2"/>
          </rPr>
          <t xml:space="preserve">
(Damage of Player Util) x (Damage of Player Melee magic number) x (Weapon Level)</t>
        </r>
      </text>
    </comment>
    <comment ref="B33" authorId="0" shapeId="0">
      <text>
        <r>
          <rPr>
            <b/>
            <sz val="9"/>
            <color indexed="81"/>
            <rFont val="Tahoma"/>
            <family val="2"/>
          </rPr>
          <t>Aidan Penzo:</t>
        </r>
        <r>
          <rPr>
            <sz val="9"/>
            <color indexed="81"/>
            <rFont val="Tahoma"/>
            <family val="2"/>
          </rPr>
          <t xml:space="preserve">
(Damage of Player Util) x (Damage of Pistol magic number) x (Weapon Level)</t>
        </r>
      </text>
    </comment>
    <comment ref="B34" authorId="0" shapeId="0">
      <text>
        <r>
          <rPr>
            <b/>
            <sz val="9"/>
            <color indexed="81"/>
            <rFont val="Tahoma"/>
            <family val="2"/>
          </rPr>
          <t>Aidan Penzo:</t>
        </r>
        <r>
          <rPr>
            <sz val="9"/>
            <color indexed="81"/>
            <rFont val="Tahoma"/>
            <family val="2"/>
          </rPr>
          <t xml:space="preserve">
(Damage of Player Util) x (Damage of Shotgun magic number) x (Weapon Level)</t>
        </r>
      </text>
    </comment>
    <comment ref="B35" authorId="0" shapeId="0">
      <text>
        <r>
          <rPr>
            <b/>
            <sz val="9"/>
            <color indexed="81"/>
            <rFont val="Tahoma"/>
            <family val="2"/>
          </rPr>
          <t>Aidan Penzo:</t>
        </r>
        <r>
          <rPr>
            <sz val="9"/>
            <color indexed="81"/>
            <rFont val="Tahoma"/>
            <family val="2"/>
          </rPr>
          <t xml:space="preserve">
(Damage of Player Util) x (Damage of Combat Rifle magic number) x (Weapon Level)</t>
        </r>
      </text>
    </comment>
    <comment ref="B36" authorId="0" shapeId="0">
      <text>
        <r>
          <rPr>
            <b/>
            <sz val="9"/>
            <color indexed="81"/>
            <rFont val="Tahoma"/>
            <family val="2"/>
          </rPr>
          <t>Aidan Penzo:</t>
        </r>
        <r>
          <rPr>
            <sz val="9"/>
            <color indexed="81"/>
            <rFont val="Tahoma"/>
            <family val="2"/>
          </rPr>
          <t xml:space="preserve">
(Damage of Player Util) x (Damage of SMG magic number) x (Weapon Level)</t>
        </r>
      </text>
    </comment>
    <comment ref="B37" authorId="0" shapeId="0">
      <text>
        <r>
          <rPr>
            <b/>
            <sz val="9"/>
            <color indexed="81"/>
            <rFont val="Tahoma"/>
            <family val="2"/>
          </rPr>
          <t>Aidan Penzo:</t>
        </r>
        <r>
          <rPr>
            <sz val="9"/>
            <color indexed="81"/>
            <rFont val="Tahoma"/>
            <family val="2"/>
          </rPr>
          <t xml:space="preserve">
(Damage of Player Util) x (Damage of Grenade Launcher magic number) x (Weapon Level)</t>
        </r>
      </text>
    </comment>
    <comment ref="B38" authorId="0" shapeId="0">
      <text>
        <r>
          <rPr>
            <b/>
            <sz val="9"/>
            <color indexed="81"/>
            <rFont val="Tahoma"/>
            <family val="2"/>
          </rPr>
          <t>Aidan Penzo:</t>
        </r>
        <r>
          <rPr>
            <sz val="9"/>
            <color indexed="81"/>
            <rFont val="Tahoma"/>
            <family val="2"/>
          </rPr>
          <t xml:space="preserve">
(Damage of Player Util) x (Damage of Rocket Launcher magic number) x (Weapon Level)</t>
        </r>
      </text>
    </comment>
    <comment ref="B39" authorId="0" shapeId="0">
      <text>
        <r>
          <rPr>
            <b/>
            <sz val="9"/>
            <color indexed="81"/>
            <rFont val="Tahoma"/>
            <family val="2"/>
          </rPr>
          <t>Aidan Penzo:</t>
        </r>
        <r>
          <rPr>
            <sz val="9"/>
            <color indexed="81"/>
            <rFont val="Tahoma"/>
            <family val="2"/>
          </rPr>
          <t xml:space="preserve">
(Damage of Player Util) x (Damage of Sniper Rifle magic number) x (Weapon Level)</t>
        </r>
      </text>
    </comment>
    <comment ref="B40" authorId="0" shapeId="0">
      <text>
        <r>
          <rPr>
            <b/>
            <sz val="9"/>
            <color indexed="81"/>
            <rFont val="Tahoma"/>
            <family val="2"/>
          </rPr>
          <t>Aidan Penzo:</t>
        </r>
        <r>
          <rPr>
            <sz val="9"/>
            <color indexed="81"/>
            <rFont val="Tahoma"/>
            <family val="2"/>
          </rPr>
          <t xml:space="preserve">
(Damage of Player Util) x (Damage of Heavy Rifle magic number) x (Weapon Level)</t>
        </r>
      </text>
    </comment>
  </commentList>
</comments>
</file>

<file path=xl/comments3.xml><?xml version="1.0" encoding="utf-8"?>
<comments xmlns="http://schemas.openxmlformats.org/spreadsheetml/2006/main">
  <authors>
    <author>Aidan Penzo</author>
  </authors>
  <commentList>
    <comment ref="I2" authorId="0" shapeId="0">
      <text>
        <r>
          <rPr>
            <b/>
            <sz val="9"/>
            <color indexed="81"/>
            <rFont val="Tahoma"/>
            <family val="2"/>
          </rPr>
          <t>Aidan Penzo:</t>
        </r>
        <r>
          <rPr>
            <sz val="9"/>
            <color indexed="81"/>
            <rFont val="Tahoma"/>
            <family val="2"/>
          </rPr>
          <t xml:space="preserve">
If the weapon selected is a Pistol, then the price will equal to the Black-Market Economy price. This is then changed depending on the choice of weapon and it will correspond to the price of the weapon.</t>
        </r>
      </text>
    </comment>
    <comment ref="R2" authorId="0" shapeId="0">
      <text>
        <r>
          <rPr>
            <b/>
            <sz val="9"/>
            <color indexed="81"/>
            <rFont val="Tahoma"/>
            <family val="2"/>
          </rPr>
          <t>Aidan Penzo:</t>
        </r>
        <r>
          <rPr>
            <sz val="9"/>
            <color indexed="81"/>
            <rFont val="Tahoma"/>
            <family val="2"/>
          </rPr>
          <t xml:space="preserve">
Dividing the price of the chosen weapon (in this case the Pistol), by the sum of the multiplied: Credit util, Credits for Enemy magic number, Kill Count and the Quest Level.</t>
        </r>
      </text>
    </comment>
    <comment ref="R3" authorId="0" shapeId="0">
      <text>
        <r>
          <rPr>
            <b/>
            <sz val="9"/>
            <color indexed="81"/>
            <rFont val="Tahoma"/>
            <family val="2"/>
          </rPr>
          <t>Aidan Penzo:</t>
        </r>
        <r>
          <rPr>
            <sz val="9"/>
            <color indexed="81"/>
            <rFont val="Tahoma"/>
            <family val="2"/>
          </rPr>
          <t xml:space="preserve">
Dividing the price of the chosen weapon (in this case the Pistol), by the sum of the multiplied: Credit util, Credits from Headshot magic number, Kill Count with Headshot and the Quest Level.</t>
        </r>
      </text>
    </comment>
    <comment ref="R4" authorId="0" shapeId="0">
      <text>
        <r>
          <rPr>
            <b/>
            <sz val="9"/>
            <color indexed="81"/>
            <rFont val="Tahoma"/>
            <family val="2"/>
          </rPr>
          <t>Aidan Penzo:</t>
        </r>
        <r>
          <rPr>
            <sz val="9"/>
            <color indexed="81"/>
            <rFont val="Tahoma"/>
            <family val="2"/>
          </rPr>
          <t xml:space="preserve">
Dividing the price of the chosen weapon (in this case the Pistol), by the sum of the multiplied: Credit util, Credits from Knockout magic number, Knocking out an Enemy Count and the Quest Level.</t>
        </r>
      </text>
    </comment>
    <comment ref="B5" authorId="0" shapeId="0">
      <text>
        <r>
          <rPr>
            <b/>
            <sz val="9"/>
            <color indexed="81"/>
            <rFont val="Tahoma"/>
            <family val="2"/>
          </rPr>
          <t>Aidan Penzo:</t>
        </r>
        <r>
          <rPr>
            <sz val="9"/>
            <color indexed="81"/>
            <rFont val="Tahoma"/>
            <family val="2"/>
          </rPr>
          <t xml:space="preserve">
(Damage of Player Util) x (Damage of Pistol magic number)</t>
        </r>
      </text>
    </comment>
    <comment ref="C5" authorId="0" shapeId="0">
      <text>
        <r>
          <rPr>
            <b/>
            <sz val="9"/>
            <color indexed="81"/>
            <rFont val="Tahoma"/>
            <family val="2"/>
          </rPr>
          <t>Aidan Penzo:</t>
        </r>
        <r>
          <rPr>
            <sz val="9"/>
            <color indexed="81"/>
            <rFont val="Tahoma"/>
            <family val="2"/>
          </rPr>
          <t xml:space="preserve">
If the rank of the Pistol needed to buy from the black-market is Rookie, then the Damage of the Pistol will be multiplied by the Credits Util and multiplied by the Rookie Buy Multiplier in the magic numbers. The formula as previously explained is then used for the different weapons, their rank requirement and their magic number multipliers.</t>
        </r>
      </text>
    </comment>
    <comment ref="D5" authorId="0" shapeId="0">
      <text>
        <r>
          <rPr>
            <b/>
            <sz val="9"/>
            <color indexed="81"/>
            <rFont val="Tahoma"/>
            <family val="2"/>
          </rPr>
          <t>Aidan Penzo:</t>
        </r>
        <r>
          <rPr>
            <sz val="9"/>
            <color indexed="81"/>
            <rFont val="Tahoma"/>
            <family val="2"/>
          </rPr>
          <t xml:space="preserve">
(Pistol Price Credits) x (Selling Percentage)</t>
        </r>
      </text>
    </comment>
    <comment ref="R5" authorId="0" shapeId="0">
      <text>
        <r>
          <rPr>
            <b/>
            <sz val="9"/>
            <color indexed="81"/>
            <rFont val="Tahoma"/>
            <family val="2"/>
          </rPr>
          <t>Aidan Penzo:</t>
        </r>
        <r>
          <rPr>
            <sz val="9"/>
            <color indexed="81"/>
            <rFont val="Tahoma"/>
            <family val="2"/>
          </rPr>
          <t xml:space="preserve">
Dividing the price of the chosen weapon (in this case the Pistol), by the sum of the multiplied: Credit util, Credits from Melee magic number, Melee Kill Count and the Quest Level.</t>
        </r>
      </text>
    </comment>
    <comment ref="B6" authorId="0" shapeId="0">
      <text>
        <r>
          <rPr>
            <b/>
            <sz val="9"/>
            <color indexed="81"/>
            <rFont val="Tahoma"/>
            <family val="2"/>
          </rPr>
          <t>Aidan Penzo:</t>
        </r>
        <r>
          <rPr>
            <sz val="9"/>
            <color indexed="81"/>
            <rFont val="Tahoma"/>
            <family val="2"/>
          </rPr>
          <t xml:space="preserve">
(Damage of Player Util) x (Damage of Shotgun magic number)</t>
        </r>
      </text>
    </comment>
    <comment ref="D6" authorId="0" shapeId="0">
      <text>
        <r>
          <rPr>
            <b/>
            <sz val="9"/>
            <color indexed="81"/>
            <rFont val="Tahoma"/>
            <family val="2"/>
          </rPr>
          <t>Aidan Penzo:</t>
        </r>
        <r>
          <rPr>
            <sz val="9"/>
            <color indexed="81"/>
            <rFont val="Tahoma"/>
            <family val="2"/>
          </rPr>
          <t xml:space="preserve">
(Shotgun Price Credits) x (Selling Percentage)</t>
        </r>
      </text>
    </comment>
    <comment ref="R6" authorId="0" shapeId="0">
      <text>
        <r>
          <rPr>
            <b/>
            <sz val="9"/>
            <color indexed="81"/>
            <rFont val="Tahoma"/>
            <family val="2"/>
          </rPr>
          <t>Aidan Penzo:</t>
        </r>
        <r>
          <rPr>
            <sz val="9"/>
            <color indexed="81"/>
            <rFont val="Tahoma"/>
            <family val="2"/>
          </rPr>
          <t xml:space="preserve">
Dividing the price of the chosen weapon (in this case the Pistol), by the sum of the multiplied: Credit util, Credits for Mission magic number, Main Mission Count and the Quest Level.</t>
        </r>
      </text>
    </comment>
    <comment ref="B7" authorId="0" shapeId="0">
      <text>
        <r>
          <rPr>
            <b/>
            <sz val="9"/>
            <color indexed="81"/>
            <rFont val="Tahoma"/>
            <family val="2"/>
          </rPr>
          <t>Aidan Penzo:</t>
        </r>
        <r>
          <rPr>
            <sz val="9"/>
            <color indexed="81"/>
            <rFont val="Tahoma"/>
            <family val="2"/>
          </rPr>
          <t xml:space="preserve">
(Damage of Player Util) x (Damage of Combat Rifle magic number)</t>
        </r>
      </text>
    </comment>
    <comment ref="D7" authorId="0" shapeId="0">
      <text>
        <r>
          <rPr>
            <b/>
            <sz val="9"/>
            <color indexed="81"/>
            <rFont val="Tahoma"/>
            <family val="2"/>
          </rPr>
          <t>Aidan Penzo:</t>
        </r>
        <r>
          <rPr>
            <sz val="9"/>
            <color indexed="81"/>
            <rFont val="Tahoma"/>
            <family val="2"/>
          </rPr>
          <t xml:space="preserve">
(Combat Rifle Price Credits) x (Selling Percentage)</t>
        </r>
      </text>
    </comment>
    <comment ref="R7" authorId="0" shapeId="0">
      <text>
        <r>
          <rPr>
            <b/>
            <sz val="9"/>
            <color indexed="81"/>
            <rFont val="Tahoma"/>
            <family val="2"/>
          </rPr>
          <t>Aidan Penzo:</t>
        </r>
        <r>
          <rPr>
            <sz val="9"/>
            <color indexed="81"/>
            <rFont val="Tahoma"/>
            <family val="2"/>
          </rPr>
          <t xml:space="preserve">
Dividing the price of the chosen weapon (in this case the Pistol), by the sum of the multiplied: Credit util, Credits for Side Mission magic number, Side Mission Count and the Quest Level.</t>
        </r>
      </text>
    </comment>
    <comment ref="B8" authorId="0" shapeId="0">
      <text>
        <r>
          <rPr>
            <b/>
            <sz val="9"/>
            <color indexed="81"/>
            <rFont val="Tahoma"/>
            <family val="2"/>
          </rPr>
          <t>Aidan Penzo:</t>
        </r>
        <r>
          <rPr>
            <sz val="9"/>
            <color indexed="81"/>
            <rFont val="Tahoma"/>
            <family val="2"/>
          </rPr>
          <t xml:space="preserve">
(Damage of Player Util) x (Damage of SMG magic number)</t>
        </r>
      </text>
    </comment>
    <comment ref="D8" authorId="0" shapeId="0">
      <text>
        <r>
          <rPr>
            <b/>
            <sz val="9"/>
            <color indexed="81"/>
            <rFont val="Tahoma"/>
            <family val="2"/>
          </rPr>
          <t>Aidan Penzo:</t>
        </r>
        <r>
          <rPr>
            <sz val="9"/>
            <color indexed="81"/>
            <rFont val="Tahoma"/>
            <family val="2"/>
          </rPr>
          <t xml:space="preserve">
(SMG Price Credits) x (Selling Percentage)</t>
        </r>
      </text>
    </comment>
    <comment ref="B9" authorId="0" shapeId="0">
      <text>
        <r>
          <rPr>
            <b/>
            <sz val="9"/>
            <color indexed="81"/>
            <rFont val="Tahoma"/>
            <family val="2"/>
          </rPr>
          <t>Aidan Penzo:</t>
        </r>
        <r>
          <rPr>
            <sz val="9"/>
            <color indexed="81"/>
            <rFont val="Tahoma"/>
            <family val="2"/>
          </rPr>
          <t xml:space="preserve">
(Damage of Player Util) x (Damage of Grenade Launcher magic number)</t>
        </r>
      </text>
    </comment>
    <comment ref="D9" authorId="0" shapeId="0">
      <text>
        <r>
          <rPr>
            <b/>
            <sz val="9"/>
            <color indexed="81"/>
            <rFont val="Tahoma"/>
            <family val="2"/>
          </rPr>
          <t>Aidan Penzo:</t>
        </r>
        <r>
          <rPr>
            <sz val="9"/>
            <color indexed="81"/>
            <rFont val="Tahoma"/>
            <family val="2"/>
          </rPr>
          <t xml:space="preserve">
(Grenade Launcher Price Credits) x (Selling Percentage)</t>
        </r>
      </text>
    </comment>
    <comment ref="B10" authorId="0" shapeId="0">
      <text>
        <r>
          <rPr>
            <b/>
            <sz val="9"/>
            <color indexed="81"/>
            <rFont val="Tahoma"/>
            <family val="2"/>
          </rPr>
          <t>Aidan Penzo:</t>
        </r>
        <r>
          <rPr>
            <sz val="9"/>
            <color indexed="81"/>
            <rFont val="Tahoma"/>
            <family val="2"/>
          </rPr>
          <t xml:space="preserve">
(Damage of Player Util) x (Damage of Rocket Launcher magic number)</t>
        </r>
      </text>
    </comment>
    <comment ref="D10" authorId="0" shapeId="0">
      <text>
        <r>
          <rPr>
            <b/>
            <sz val="9"/>
            <color indexed="81"/>
            <rFont val="Tahoma"/>
            <family val="2"/>
          </rPr>
          <t>Aidan Penzo:</t>
        </r>
        <r>
          <rPr>
            <sz val="9"/>
            <color indexed="81"/>
            <rFont val="Tahoma"/>
            <family val="2"/>
          </rPr>
          <t xml:space="preserve">
(Rocket Launcher Price Credits) x (Selling Percentage)</t>
        </r>
      </text>
    </comment>
    <comment ref="B11" authorId="0" shapeId="0">
      <text>
        <r>
          <rPr>
            <b/>
            <sz val="9"/>
            <color indexed="81"/>
            <rFont val="Tahoma"/>
            <family val="2"/>
          </rPr>
          <t>Aidan Penzo:</t>
        </r>
        <r>
          <rPr>
            <sz val="9"/>
            <color indexed="81"/>
            <rFont val="Tahoma"/>
            <family val="2"/>
          </rPr>
          <t xml:space="preserve">
(Damage of Player Util) x (Damage of Sniper Rifle magic number)</t>
        </r>
      </text>
    </comment>
    <comment ref="D11" authorId="0" shapeId="0">
      <text>
        <r>
          <rPr>
            <b/>
            <sz val="9"/>
            <color indexed="81"/>
            <rFont val="Tahoma"/>
            <family val="2"/>
          </rPr>
          <t>Aidan Penzo:</t>
        </r>
        <r>
          <rPr>
            <sz val="9"/>
            <color indexed="81"/>
            <rFont val="Tahoma"/>
            <family val="2"/>
          </rPr>
          <t xml:space="preserve">
(Sniper Rifle Price Credits) x (Selling Percentage)</t>
        </r>
      </text>
    </comment>
    <comment ref="B12" authorId="0" shapeId="0">
      <text>
        <r>
          <rPr>
            <b/>
            <sz val="9"/>
            <color indexed="81"/>
            <rFont val="Tahoma"/>
            <family val="2"/>
          </rPr>
          <t>Aidan Penzo:</t>
        </r>
        <r>
          <rPr>
            <sz val="9"/>
            <color indexed="81"/>
            <rFont val="Tahoma"/>
            <family val="2"/>
          </rPr>
          <t xml:space="preserve">
(Damage of Player Util) x (Damage of Heavy Rifle magic number)</t>
        </r>
      </text>
    </comment>
    <comment ref="D12" authorId="0" shapeId="0">
      <text>
        <r>
          <rPr>
            <b/>
            <sz val="9"/>
            <color indexed="81"/>
            <rFont val="Tahoma"/>
            <family val="2"/>
          </rPr>
          <t>Aidan Penzo:</t>
        </r>
        <r>
          <rPr>
            <sz val="9"/>
            <color indexed="81"/>
            <rFont val="Tahoma"/>
            <family val="2"/>
          </rPr>
          <t xml:space="preserve">
(Heavy Rifle Price Credits) x (Selling Percentage)</t>
        </r>
      </text>
    </comment>
    <comment ref="B29" authorId="0" shapeId="0">
      <text>
        <r>
          <rPr>
            <b/>
            <sz val="9"/>
            <color indexed="81"/>
            <rFont val="Tahoma"/>
            <family val="2"/>
          </rPr>
          <t>Aidan Penzo:</t>
        </r>
        <r>
          <rPr>
            <sz val="9"/>
            <color indexed="81"/>
            <rFont val="Tahoma"/>
            <family val="2"/>
          </rPr>
          <t xml:space="preserve">
If the Augment Level selected is Mobility Lv1 then, the Credits util will be multiplied by the Augment Buy Multiplier Lv1 magic number. The previously explained formula is then used for the different Augment levels and Augment Buy Multipliers magic numbers.</t>
        </r>
      </text>
    </comment>
    <comment ref="C29" authorId="0" shapeId="0">
      <text>
        <r>
          <rPr>
            <b/>
            <sz val="9"/>
            <color indexed="81"/>
            <rFont val="Tahoma"/>
            <family val="2"/>
          </rPr>
          <t>Aidan Penzo:</t>
        </r>
        <r>
          <rPr>
            <sz val="9"/>
            <color indexed="81"/>
            <rFont val="Tahoma"/>
            <family val="2"/>
          </rPr>
          <t xml:space="preserve">
If the Augment level selected is Mobility Lv1 then, the Nano-Bots util will be multiplied by the Augment Buy Multiplier Lv1 magic number. The previously explained formula is then used for the different Augment levels and Augment Buy Multipliers magic numbers.</t>
        </r>
      </text>
    </comment>
    <comment ref="B30" authorId="0" shapeId="0">
      <text>
        <r>
          <rPr>
            <b/>
            <sz val="9"/>
            <color indexed="81"/>
            <rFont val="Tahoma"/>
            <family val="2"/>
          </rPr>
          <t>Aidan Penzo:</t>
        </r>
        <r>
          <rPr>
            <sz val="9"/>
            <color indexed="81"/>
            <rFont val="Tahoma"/>
            <family val="2"/>
          </rPr>
          <t xml:space="preserve">
If the Augment Level selected is Vision Lv1 then, the Credits util will be multiplied by the Augment Buy Multiplier Lv1 magic number. The previously explained formula is then used for the different Augment levels and Augment Buy Multipliers magic numbers.</t>
        </r>
      </text>
    </comment>
    <comment ref="C30" authorId="0" shapeId="0">
      <text>
        <r>
          <rPr>
            <b/>
            <sz val="9"/>
            <color indexed="81"/>
            <rFont val="Tahoma"/>
            <family val="2"/>
          </rPr>
          <t>Aidan Penzo:</t>
        </r>
        <r>
          <rPr>
            <sz val="9"/>
            <color indexed="81"/>
            <rFont val="Tahoma"/>
            <family val="2"/>
          </rPr>
          <t xml:space="preserve">
If the Augment level selected is Vision Lv1 then, the Nano-Bots util will be multiplied by the Augment Buy Multiplier Lv1 magic number. The previously explained formula is then used for the different Augment levels and Augment Buy Multipliers magic numbers.</t>
        </r>
      </text>
    </comment>
    <comment ref="B31" authorId="0" shapeId="0">
      <text>
        <r>
          <rPr>
            <b/>
            <sz val="9"/>
            <color indexed="81"/>
            <rFont val="Tahoma"/>
            <family val="2"/>
          </rPr>
          <t>Aidan Penzo:</t>
        </r>
        <r>
          <rPr>
            <sz val="9"/>
            <color indexed="81"/>
            <rFont val="Tahoma"/>
            <family val="2"/>
          </rPr>
          <t xml:space="preserve">
If the Augment Level selected is Skin Lv1 then, the Credits util will be multiplied by the Augment Buy Multiplier Lv1 magic number. The previously explained formula is then used for the different Augment levels and Augment Buy Multipliers magic numbers.</t>
        </r>
      </text>
    </comment>
    <comment ref="C31" authorId="0" shapeId="0">
      <text>
        <r>
          <rPr>
            <b/>
            <sz val="9"/>
            <color indexed="81"/>
            <rFont val="Tahoma"/>
            <family val="2"/>
          </rPr>
          <t>Aidan Penzo:</t>
        </r>
        <r>
          <rPr>
            <sz val="9"/>
            <color indexed="81"/>
            <rFont val="Tahoma"/>
            <family val="2"/>
          </rPr>
          <t xml:space="preserve">
If the Augment level selected is Skin Lv1 then, the Nano-Bots util will be multiplied by the Augment Buy Multiplier Lv1 magic number. The previously explained formula is then used for the different Augment levels and Augment Buy Multipliers magic numbers.</t>
        </r>
      </text>
    </comment>
    <comment ref="B32" authorId="0" shapeId="0">
      <text>
        <r>
          <rPr>
            <b/>
            <sz val="9"/>
            <color indexed="81"/>
            <rFont val="Tahoma"/>
            <family val="2"/>
          </rPr>
          <t>Aidan Penzo:</t>
        </r>
        <r>
          <rPr>
            <sz val="9"/>
            <color indexed="81"/>
            <rFont val="Tahoma"/>
            <family val="2"/>
          </rPr>
          <t xml:space="preserve">
If the Augment Level selected is Strength Lv1 then, the Credits util will be multiplied by the Augment Buy Multiplier Lv1 magic number. The previously explained formula is then used for the different Augment levels and Augment Buy Multipliers magic numbers.</t>
        </r>
      </text>
    </comment>
    <comment ref="C32" authorId="0" shapeId="0">
      <text>
        <r>
          <rPr>
            <b/>
            <sz val="9"/>
            <color indexed="81"/>
            <rFont val="Tahoma"/>
            <family val="2"/>
          </rPr>
          <t>Aidan Penzo:</t>
        </r>
        <r>
          <rPr>
            <sz val="9"/>
            <color indexed="81"/>
            <rFont val="Tahoma"/>
            <family val="2"/>
          </rPr>
          <t xml:space="preserve">
If the Augment level selected is Strength Lv1 then, the Nano-Bots util will be multiplied by the Augment Buy Multiplier Lv1 magic number. The previously explained formula is then used for the different Augment levels and Augment Buy Multipliers magic numbers.</t>
        </r>
      </text>
    </comment>
    <comment ref="B33" authorId="0" shapeId="0">
      <text>
        <r>
          <rPr>
            <b/>
            <sz val="9"/>
            <color indexed="81"/>
            <rFont val="Tahoma"/>
            <family val="2"/>
          </rPr>
          <t>Aidan Penzo:</t>
        </r>
        <r>
          <rPr>
            <sz val="9"/>
            <color indexed="81"/>
            <rFont val="Tahoma"/>
            <family val="2"/>
          </rPr>
          <t xml:space="preserve">
If the Augment Level selected is Brain Lv1 then, the Credits util will be multiplied by the Augment Buy Multiplier Lv1 magic number. The previously explained formula is then used for the different Augment levels and Augment Buy Multipliers magic numbers.</t>
        </r>
      </text>
    </comment>
    <comment ref="C33" authorId="0" shapeId="0">
      <text>
        <r>
          <rPr>
            <b/>
            <sz val="9"/>
            <color indexed="81"/>
            <rFont val="Tahoma"/>
            <family val="2"/>
          </rPr>
          <t>Aidan Penzo:</t>
        </r>
        <r>
          <rPr>
            <sz val="9"/>
            <color indexed="81"/>
            <rFont val="Tahoma"/>
            <family val="2"/>
          </rPr>
          <t xml:space="preserve">
If the Augment level selected is Brain Lv1 then, the Nano-Bots util will be multiplied by the Augment Buy Multiplier Lv1 magic number. The previously explained formula is then used for the different Augment levels and Augment Buy Multipliers magic numbers.</t>
        </r>
      </text>
    </comment>
    <comment ref="C50" authorId="0" shapeId="0">
      <text>
        <r>
          <rPr>
            <b/>
            <sz val="9"/>
            <color indexed="81"/>
            <rFont val="Tahoma"/>
            <family val="2"/>
          </rPr>
          <t>Aidan Penzo:</t>
        </r>
        <r>
          <rPr>
            <sz val="9"/>
            <color indexed="81"/>
            <rFont val="Tahoma"/>
            <family val="2"/>
          </rPr>
          <t xml:space="preserve">
If the weapon selected is the Pistol, then the previous Price of the Weapon in the Black-Market Economy will be multiplied by the Weapon Mod magic number. The formula previously explained is then used for the different weapon mod levels by adjusting the corresponding Weapon Mod magic number.</t>
        </r>
      </text>
    </comment>
  </commentList>
</comments>
</file>

<file path=xl/sharedStrings.xml><?xml version="1.0" encoding="utf-8"?>
<sst xmlns="http://schemas.openxmlformats.org/spreadsheetml/2006/main" count="269" uniqueCount="172">
  <si>
    <t xml:space="preserve">Ranks </t>
  </si>
  <si>
    <t>Rookie</t>
  </si>
  <si>
    <t>Private</t>
  </si>
  <si>
    <t>Corporal</t>
  </si>
  <si>
    <t>Sergeant</t>
  </si>
  <si>
    <t>Major</t>
  </si>
  <si>
    <t>Warrant Officer</t>
  </si>
  <si>
    <t>Lieutenant</t>
  </si>
  <si>
    <t>Captain</t>
  </si>
  <si>
    <t>Colonel</t>
  </si>
  <si>
    <t>General</t>
  </si>
  <si>
    <t>Boss</t>
  </si>
  <si>
    <t>Weapons</t>
  </si>
  <si>
    <t xml:space="preserve">Damage </t>
  </si>
  <si>
    <t>Shotgun</t>
  </si>
  <si>
    <t xml:space="preserve">Grenade Launcher </t>
  </si>
  <si>
    <t>Price Cr</t>
  </si>
  <si>
    <t>Sell Cr</t>
  </si>
  <si>
    <t xml:space="preserve">Rank </t>
  </si>
  <si>
    <t>Credits</t>
  </si>
  <si>
    <t xml:space="preserve">Respect Points </t>
  </si>
  <si>
    <t xml:space="preserve">Respect </t>
  </si>
  <si>
    <t>Magic Numbers</t>
  </si>
  <si>
    <t xml:space="preserve">Respect for Enemy </t>
  </si>
  <si>
    <t xml:space="preserve">Respect for Mission </t>
  </si>
  <si>
    <t xml:space="preserve">Respect for Side Mission </t>
  </si>
  <si>
    <t xml:space="preserve">Credits for Enemy </t>
  </si>
  <si>
    <t xml:space="preserve">Credit for Mission </t>
  </si>
  <si>
    <t>Choose Quest Level:</t>
  </si>
  <si>
    <t xml:space="preserve">Respect for Knocking out an Enemy </t>
  </si>
  <si>
    <t xml:space="preserve">Respect for Headshoting an Enemy </t>
  </si>
  <si>
    <t xml:space="preserve">Credits for Side Mission </t>
  </si>
  <si>
    <t>Damage of Player</t>
  </si>
  <si>
    <t>Damage of Pistol</t>
  </si>
  <si>
    <t xml:space="preserve">Damage of Shotgun </t>
  </si>
  <si>
    <t xml:space="preserve">Damage of Combat Rifle </t>
  </si>
  <si>
    <t>Damage of SMG</t>
  </si>
  <si>
    <t>Damage of Grenade Launcher</t>
  </si>
  <si>
    <t xml:space="preserve">Damage of Rocker Launcher </t>
  </si>
  <si>
    <t xml:space="preserve">Damage of Sniper Rifle </t>
  </si>
  <si>
    <t>Damage of Heavy Rifle</t>
  </si>
  <si>
    <t>Quest Level</t>
  </si>
  <si>
    <t>Respect earned from Kill</t>
  </si>
  <si>
    <t>Respect earned from Side Mission</t>
  </si>
  <si>
    <t>Respect earned from Headshot</t>
  </si>
  <si>
    <t>Respect earned from Knockout</t>
  </si>
  <si>
    <t>Respect earned from Melee</t>
  </si>
  <si>
    <t xml:space="preserve">Credits earned from Kill </t>
  </si>
  <si>
    <t xml:space="preserve">Credits earned from Main Mission </t>
  </si>
  <si>
    <t>Respect earned from Main Mission</t>
  </si>
  <si>
    <t xml:space="preserve">Credits earned from Side Mission </t>
  </si>
  <si>
    <t>Credits earned from Headshot</t>
  </si>
  <si>
    <t>Credits earned from Knockout</t>
  </si>
  <si>
    <t>Credits earned from Melee</t>
  </si>
  <si>
    <t>Credits from Headshot</t>
  </si>
  <si>
    <t>Credits from Knockout</t>
  </si>
  <si>
    <t>Credits from Melee</t>
  </si>
  <si>
    <t>Kill Count:</t>
  </si>
  <si>
    <t>Kill Count with Headshot:</t>
  </si>
  <si>
    <t>Knocking out an Enemy Count:</t>
  </si>
  <si>
    <t>Melee Kill Count:</t>
  </si>
  <si>
    <t>Result:</t>
  </si>
  <si>
    <t>Credits:</t>
  </si>
  <si>
    <t>Respect:</t>
  </si>
  <si>
    <t>Rank</t>
  </si>
  <si>
    <t xml:space="preserve">Damage of Enemy </t>
  </si>
  <si>
    <t>Main Mission Count:</t>
  </si>
  <si>
    <t>Side Mission Count:</t>
  </si>
  <si>
    <t>Enemy Level</t>
  </si>
  <si>
    <t>Choose Enemy Level:</t>
  </si>
  <si>
    <t>Health of Enemy Berserker</t>
  </si>
  <si>
    <t>Damage of Enemy Berserker</t>
  </si>
  <si>
    <t>Health of Berserker</t>
  </si>
  <si>
    <t>Damage of Berserker</t>
  </si>
  <si>
    <t>Health of Soldier</t>
  </si>
  <si>
    <t>Damage of Soldier</t>
  </si>
  <si>
    <t>Health of Genus Assassins</t>
  </si>
  <si>
    <t>Damage of Genus Assassins</t>
  </si>
  <si>
    <t>Health of Hackers</t>
  </si>
  <si>
    <t xml:space="preserve">Damage of Hackers </t>
  </si>
  <si>
    <t>Health of Enemy Soldier</t>
  </si>
  <si>
    <t>Damage of Enemy Soldier</t>
  </si>
  <si>
    <t>Damage of Enemy Genus Assassins</t>
  </si>
  <si>
    <t>Health  of Enemy Genus Assassins</t>
  </si>
  <si>
    <t xml:space="preserve">Health of Enemy Hackers </t>
  </si>
  <si>
    <t xml:space="preserve">Damage of Enemy Hackers </t>
  </si>
  <si>
    <t xml:space="preserve">Damge of Pistol </t>
  </si>
  <si>
    <t>Adjust Weapon Level:</t>
  </si>
  <si>
    <t xml:space="preserve">Melee Damage </t>
  </si>
  <si>
    <t>Damage of Player Melee</t>
  </si>
  <si>
    <t>Pistol</t>
  </si>
  <si>
    <t>Combat Rifle</t>
  </si>
  <si>
    <t>SMG</t>
  </si>
  <si>
    <t>Rocket Launcher</t>
  </si>
  <si>
    <t xml:space="preserve">Damage of Rocket Launcher </t>
  </si>
  <si>
    <t>Berserker</t>
  </si>
  <si>
    <t>Soldier</t>
  </si>
  <si>
    <t xml:space="preserve">Genus Assassins </t>
  </si>
  <si>
    <t xml:space="preserve">Hackers </t>
  </si>
  <si>
    <t>Choose Enemy:</t>
  </si>
  <si>
    <t>Heavy Rifle</t>
  </si>
  <si>
    <t>Sniper Rifle</t>
  </si>
  <si>
    <t>Choose Weapon :</t>
  </si>
  <si>
    <t>Damage</t>
  </si>
  <si>
    <t xml:space="preserve">Health </t>
  </si>
  <si>
    <t>Hits Needed:</t>
  </si>
  <si>
    <t xml:space="preserve">Black-Market </t>
  </si>
  <si>
    <t xml:space="preserve">Rookie Buy Multiplier  </t>
  </si>
  <si>
    <t xml:space="preserve">Private Buy Multiplier  </t>
  </si>
  <si>
    <t xml:space="preserve">Corporal Buy Multiplier  </t>
  </si>
  <si>
    <t xml:space="preserve">Sergeant Buy Multiplier  </t>
  </si>
  <si>
    <t xml:space="preserve">Warrant Officer Buy Multiplier  </t>
  </si>
  <si>
    <t xml:space="preserve">Lieutenant Buy Multiplier  </t>
  </si>
  <si>
    <t xml:space="preserve">Captain Buy Multiplier  </t>
  </si>
  <si>
    <t xml:space="preserve">Major Buy Multiplier  </t>
  </si>
  <si>
    <t xml:space="preserve">Colonel Buy Multiplier  </t>
  </si>
  <si>
    <t xml:space="preserve">General Buy Multiplier  </t>
  </si>
  <si>
    <t xml:space="preserve">Boss Buy Multiplier  </t>
  </si>
  <si>
    <t xml:space="preserve">Selling Percentage </t>
  </si>
  <si>
    <t>Black-Market</t>
  </si>
  <si>
    <t>Nano-Bots</t>
  </si>
  <si>
    <t>Augment Level</t>
  </si>
  <si>
    <t>Nano-Bots Earned from Side Missions</t>
  </si>
  <si>
    <t>Nano-Bots Earned from Missions</t>
  </si>
  <si>
    <t xml:space="preserve">Nano-Bots Earned from Kills </t>
  </si>
  <si>
    <t>Nano-Bots Missions</t>
  </si>
  <si>
    <t xml:space="preserve">Nano-Bots Side Missions </t>
  </si>
  <si>
    <t>Nano-Bots Kills</t>
  </si>
  <si>
    <t>Augment Buy Multiplier Lv1</t>
  </si>
  <si>
    <t>Augment Buy Multiplier Lv2</t>
  </si>
  <si>
    <t>Augment Buy Multiplier Lv3</t>
  </si>
  <si>
    <t>Mobility Lv 1</t>
  </si>
  <si>
    <t>Mobility Lv 2</t>
  </si>
  <si>
    <t>Mobility Lv 3</t>
  </si>
  <si>
    <t>Vision Lv 1</t>
  </si>
  <si>
    <t>Vision Lv 2</t>
  </si>
  <si>
    <t>Vision Lv 3</t>
  </si>
  <si>
    <t>Skin Lv 1</t>
  </si>
  <si>
    <t>Skin Lv 2</t>
  </si>
  <si>
    <t>Skin Lv 3</t>
  </si>
  <si>
    <t>Strength Lv 1</t>
  </si>
  <si>
    <t>Strength Lv 2</t>
  </si>
  <si>
    <t>Strength Lv 3</t>
  </si>
  <si>
    <t>Brain Lv 1</t>
  </si>
  <si>
    <t>Brain Lv 2</t>
  </si>
  <si>
    <t>Brain Lv 3</t>
  </si>
  <si>
    <t>How Many Kill/Mission Credits needed:</t>
  </si>
  <si>
    <t>Weapons:</t>
  </si>
  <si>
    <t>Price Cr:</t>
  </si>
  <si>
    <t xml:space="preserve">Drop Down Lists - Define Names - Data Validations   </t>
  </si>
  <si>
    <t>Weapon Mod</t>
  </si>
  <si>
    <t xml:space="preserve">Weapon Mod 1 </t>
  </si>
  <si>
    <t>Weapon Mod 2</t>
  </si>
  <si>
    <t>Weapon Mod 3</t>
  </si>
  <si>
    <t>Weapon Mod 4</t>
  </si>
  <si>
    <t>Weapon Mod 5</t>
  </si>
  <si>
    <t>Weapon Mod Lv 1</t>
  </si>
  <si>
    <t>Weapon Mod Lv 2</t>
  </si>
  <si>
    <t>Weapon Mod Lv 3</t>
  </si>
  <si>
    <t>Weapon Mod Lv 4</t>
  </si>
  <si>
    <t>Weapon Mod Lv 5</t>
  </si>
  <si>
    <t>Weapon Select</t>
  </si>
  <si>
    <t>Key:</t>
  </si>
  <si>
    <t>Respect</t>
  </si>
  <si>
    <t xml:space="preserve">Credits </t>
  </si>
  <si>
    <t>Enemies</t>
  </si>
  <si>
    <t>Nano-bots</t>
  </si>
  <si>
    <t>Respect for Melee against an Enemy</t>
  </si>
  <si>
    <t>Nano-Bot</t>
  </si>
  <si>
    <t>:Total</t>
  </si>
  <si>
    <t>Utils</t>
  </si>
  <si>
    <t xml:space="preserve">Health of Enemy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</si>
</sst>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sz val="11"/>
      <color theme="1"/>
      <name val="Calibri"/>
      <family val="2"/>
      <scheme val="minor"/>
    </font>
    <font>
      <u/>
      <sz val="11"/>
      <color theme="1"/>
      <name val="Calibri"/>
      <family val="2"/>
      <scheme val="minor"/>
    </font>
    <font>
      <i/>
      <u/>
      <sz val="11"/>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7030A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00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9" fontId="5" fillId="0" borderId="0" applyFont="0" applyFill="0" applyBorder="0" applyAlignment="0" applyProtection="0"/>
  </cellStyleXfs>
  <cellXfs count="53">
    <xf numFmtId="0" fontId="0" fillId="0" borderId="0" xfId="0"/>
    <xf numFmtId="0" fontId="0" fillId="0" borderId="0" xfId="0" applyAlignment="1"/>
    <xf numFmtId="0" fontId="0" fillId="2" borderId="0" xfId="0" applyFill="1"/>
    <xf numFmtId="0" fontId="0" fillId="3" borderId="0" xfId="0" applyFill="1"/>
    <xf numFmtId="0" fontId="0" fillId="4" borderId="0" xfId="0" applyFill="1"/>
    <xf numFmtId="0" fontId="0" fillId="0" borderId="0" xfId="0" applyFill="1"/>
    <xf numFmtId="0" fontId="0" fillId="5" borderId="0" xfId="0" applyFill="1"/>
    <xf numFmtId="0" fontId="2" fillId="0" borderId="0" xfId="0" applyFont="1"/>
    <xf numFmtId="0" fontId="3" fillId="0" borderId="0" xfId="0" applyFont="1"/>
    <xf numFmtId="0" fontId="0" fillId="6" borderId="0" xfId="0" applyFill="1"/>
    <xf numFmtId="0" fontId="0" fillId="7" borderId="0" xfId="0" applyFill="1"/>
    <xf numFmtId="0" fontId="4" fillId="0" borderId="0" xfId="0" applyFont="1"/>
    <xf numFmtId="0" fontId="0" fillId="0" borderId="0" xfId="0" applyAlignment="1">
      <alignment horizontal="left"/>
    </xf>
    <xf numFmtId="164" fontId="0" fillId="0" borderId="0" xfId="0" applyNumberFormat="1"/>
    <xf numFmtId="0" fontId="0" fillId="0" borderId="0" xfId="0" applyFont="1"/>
    <xf numFmtId="0" fontId="6" fillId="0" borderId="0" xfId="0" applyFont="1"/>
    <xf numFmtId="0" fontId="0" fillId="8" borderId="0" xfId="0" applyFill="1"/>
    <xf numFmtId="0" fontId="4" fillId="0" borderId="0" xfId="0" applyFont="1" applyAlignment="1"/>
    <xf numFmtId="0" fontId="0" fillId="2" borderId="0" xfId="0" applyFill="1" applyBorder="1"/>
    <xf numFmtId="0" fontId="0" fillId="0" borderId="0" xfId="0" applyBorder="1"/>
    <xf numFmtId="0" fontId="0" fillId="2" borderId="1" xfId="0" applyFill="1" applyBorder="1"/>
    <xf numFmtId="0" fontId="0" fillId="4" borderId="3" xfId="0" applyFill="1" applyBorder="1"/>
    <xf numFmtId="0" fontId="0" fillId="4" borderId="0" xfId="0" applyFill="1" applyBorder="1"/>
    <xf numFmtId="0" fontId="0" fillId="4" borderId="1" xfId="0" applyFill="1" applyBorder="1"/>
    <xf numFmtId="0" fontId="0" fillId="7" borderId="3" xfId="0" applyFill="1" applyBorder="1"/>
    <xf numFmtId="0" fontId="0" fillId="7" borderId="0" xfId="0" applyFill="1" applyBorder="1"/>
    <xf numFmtId="0" fontId="0" fillId="7" borderId="1" xfId="0" applyFill="1" applyBorder="1"/>
    <xf numFmtId="0" fontId="0" fillId="3" borderId="3" xfId="0" applyFill="1" applyBorder="1"/>
    <xf numFmtId="0" fontId="0" fillId="3" borderId="0" xfId="0" applyFill="1" applyBorder="1"/>
    <xf numFmtId="0" fontId="0" fillId="3" borderId="1" xfId="0" applyFill="1" applyBorder="1"/>
    <xf numFmtId="0" fontId="0" fillId="8" borderId="0" xfId="0" applyFill="1" applyBorder="1" applyAlignment="1">
      <alignment vertical="center"/>
    </xf>
    <xf numFmtId="0" fontId="0" fillId="8" borderId="0" xfId="0" applyFill="1" applyBorder="1"/>
    <xf numFmtId="0" fontId="0" fillId="8" borderId="0" xfId="0" applyFill="1" applyBorder="1" applyAlignment="1"/>
    <xf numFmtId="0" fontId="0" fillId="4" borderId="2" xfId="0" applyFill="1" applyBorder="1"/>
    <xf numFmtId="0" fontId="0" fillId="3" borderId="2" xfId="0" applyFill="1" applyBorder="1"/>
    <xf numFmtId="0" fontId="7" fillId="0" borderId="0" xfId="0" applyFont="1"/>
    <xf numFmtId="0" fontId="0" fillId="5" borderId="0" xfId="0" applyFill="1" applyBorder="1"/>
    <xf numFmtId="0" fontId="0" fillId="5" borderId="1" xfId="0" applyFill="1" applyBorder="1"/>
    <xf numFmtId="0" fontId="1" fillId="6" borderId="0" xfId="0" applyFont="1" applyFill="1"/>
    <xf numFmtId="0" fontId="7" fillId="0" borderId="0" xfId="0" applyFont="1" applyFill="1"/>
    <xf numFmtId="0" fontId="0" fillId="0" borderId="0" xfId="0" applyAlignment="1">
      <alignment horizontal="center"/>
    </xf>
    <xf numFmtId="0" fontId="0" fillId="6" borderId="0" xfId="0" applyFill="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9" fontId="0" fillId="0" borderId="0" xfId="1" applyNumberFormat="1" applyFont="1" applyFill="1" applyBorder="1" applyAlignment="1">
      <alignment horizontal="center"/>
    </xf>
    <xf numFmtId="0" fontId="0" fillId="0" borderId="0" xfId="0" applyNumberFormat="1"/>
    <xf numFmtId="0" fontId="0" fillId="6" borderId="0" xfId="0" applyFill="1" applyAlignment="1"/>
    <xf numFmtId="0" fontId="2" fillId="0" borderId="0" xfId="0" applyFont="1" applyAlignment="1">
      <alignment horizontal="right"/>
    </xf>
    <xf numFmtId="0" fontId="0" fillId="5" borderId="2" xfId="0" applyFont="1" applyFill="1" applyBorder="1"/>
    <xf numFmtId="0" fontId="0" fillId="0" borderId="0" xfId="0"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609599</xdr:colOff>
      <xdr:row>10</xdr:row>
      <xdr:rowOff>0</xdr:rowOff>
    </xdr:from>
    <xdr:to>
      <xdr:col>12</xdr:col>
      <xdr:colOff>9524</xdr:colOff>
      <xdr:row>20</xdr:row>
      <xdr:rowOff>9525</xdr:rowOff>
    </xdr:to>
    <xdr:sp macro="" textlink="">
      <xdr:nvSpPr>
        <xdr:cNvPr id="2" name="TextBox 1"/>
        <xdr:cNvSpPr txBox="1"/>
      </xdr:nvSpPr>
      <xdr:spPr>
        <a:xfrm>
          <a:off x="5086349" y="1905000"/>
          <a:ext cx="3895725" cy="191452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effectLst/>
              <a:latin typeface="+mn-lt"/>
              <a:ea typeface="+mn-ea"/>
              <a:cs typeface="+mn-cs"/>
            </a:rPr>
            <a:t>Exchange Rate and Magic Numbers</a:t>
          </a:r>
          <a:r>
            <a:rPr lang="en-GB" sz="1100">
              <a:solidFill>
                <a:schemeClr val="bg1"/>
              </a:solidFill>
              <a:effectLst/>
              <a:latin typeface="+mn-lt"/>
              <a:ea typeface="+mn-ea"/>
              <a:cs typeface="+mn-cs"/>
            </a:rPr>
            <a:t>: The Exchange Rate is used to value different </a:t>
          </a:r>
          <a:r>
            <a:rPr lang="en-GB" sz="1100" i="1">
              <a:solidFill>
                <a:schemeClr val="bg1"/>
              </a:solidFill>
              <a:effectLst/>
              <a:latin typeface="+mn-lt"/>
              <a:ea typeface="+mn-ea"/>
              <a:cs typeface="+mn-cs"/>
            </a:rPr>
            <a:t>Utils</a:t>
          </a:r>
          <a:r>
            <a:rPr lang="en-GB" sz="1100">
              <a:solidFill>
                <a:schemeClr val="bg1"/>
              </a:solidFill>
              <a:effectLst/>
              <a:latin typeface="+mn-lt"/>
              <a:ea typeface="+mn-ea"/>
              <a:cs typeface="+mn-cs"/>
            </a:rPr>
            <a:t> (measure of worth and usefulness)</a:t>
          </a:r>
          <a:r>
            <a:rPr lang="en-GB" sz="1100" i="1">
              <a:solidFill>
                <a:schemeClr val="bg1"/>
              </a:solidFill>
              <a:effectLst/>
              <a:latin typeface="+mn-lt"/>
              <a:ea typeface="+mn-ea"/>
              <a:cs typeface="+mn-cs"/>
            </a:rPr>
            <a:t> </a:t>
          </a:r>
          <a:r>
            <a:rPr lang="en-GB" sz="1100">
              <a:solidFill>
                <a:schemeClr val="bg1"/>
              </a:solidFill>
              <a:effectLst/>
              <a:latin typeface="+mn-lt"/>
              <a:ea typeface="+mn-ea"/>
              <a:cs typeface="+mn-cs"/>
            </a:rPr>
            <a:t>against each other, so that a designer is able to define the worth of one Util against another. The Magic Numbers are used as multipliers, in conjunction with the Utils and Quest Levels, to create a numbered outcome. For instance, in this case, they are used to define the amount of Respect and Credits a player gains from either enemies or missions. The Key connotes the different colour schemes that separate the multipliers and magic numbers categories.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600075</xdr:colOff>
      <xdr:row>0</xdr:row>
      <xdr:rowOff>180975</xdr:rowOff>
    </xdr:from>
    <xdr:to>
      <xdr:col>6</xdr:col>
      <xdr:colOff>352425</xdr:colOff>
      <xdr:row>9</xdr:row>
      <xdr:rowOff>95250</xdr:rowOff>
    </xdr:to>
    <xdr:sp macro="" textlink="">
      <xdr:nvSpPr>
        <xdr:cNvPr id="3" name="TextBox 2"/>
        <xdr:cNvSpPr txBox="1"/>
      </xdr:nvSpPr>
      <xdr:spPr>
        <a:xfrm>
          <a:off x="3533775" y="180975"/>
          <a:ext cx="2190750" cy="162877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effectLst/>
              <a:latin typeface="+mn-lt"/>
              <a:ea typeface="+mn-ea"/>
              <a:cs typeface="+mn-cs"/>
            </a:rPr>
            <a:t>Quest Level </a:t>
          </a:r>
          <a:r>
            <a:rPr lang="en-GB" sz="1100">
              <a:solidFill>
                <a:schemeClr val="bg1"/>
              </a:solidFill>
              <a:effectLst/>
              <a:latin typeface="+mn-lt"/>
              <a:ea typeface="+mn-ea"/>
              <a:cs typeface="+mn-cs"/>
            </a:rPr>
            <a:t>connotes the difficulty the player will encounter throughout the game. The level difficulty will correlate to when the player ranks up through the hierarchy system of their chosen faction. 'Quest Level' is used as a multiplier for Respect and Credits within the game. </a:t>
          </a:r>
        </a:p>
      </xdr:txBody>
    </xdr:sp>
    <xdr:clientData/>
  </xdr:twoCellAnchor>
  <xdr:twoCellAnchor>
    <xdr:from>
      <xdr:col>2</xdr:col>
      <xdr:colOff>600075</xdr:colOff>
      <xdr:row>14</xdr:row>
      <xdr:rowOff>180973</xdr:rowOff>
    </xdr:from>
    <xdr:to>
      <xdr:col>6</xdr:col>
      <xdr:colOff>352425</xdr:colOff>
      <xdr:row>26</xdr:row>
      <xdr:rowOff>142874</xdr:rowOff>
    </xdr:to>
    <xdr:sp macro="" textlink="">
      <xdr:nvSpPr>
        <xdr:cNvPr id="4" name="TextBox 3"/>
        <xdr:cNvSpPr txBox="1"/>
      </xdr:nvSpPr>
      <xdr:spPr>
        <a:xfrm>
          <a:off x="3257550" y="2847973"/>
          <a:ext cx="2190750" cy="2247901"/>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mn-lt"/>
              <a:ea typeface="+mn-ea"/>
              <a:cs typeface="+mn-cs"/>
            </a:rPr>
            <a:t>Respect earned from kills and missions: </a:t>
          </a:r>
          <a:r>
            <a:rPr lang="en-GB" sz="1100">
              <a:solidFill>
                <a:schemeClr val="bg1"/>
              </a:solidFill>
              <a:effectLst/>
              <a:latin typeface="+mn-lt"/>
              <a:ea typeface="+mn-ea"/>
              <a:cs typeface="+mn-cs"/>
            </a:rPr>
            <a:t>By choosing the 'Quest Level' within the spreadsheet, you are able to adjust the reward gained from the enemies and or missions. The formula within each of the cells references the </a:t>
          </a:r>
          <a:r>
            <a:rPr lang="en-GB" sz="1100" i="1">
              <a:solidFill>
                <a:schemeClr val="bg1"/>
              </a:solidFill>
              <a:effectLst/>
              <a:latin typeface="+mn-lt"/>
              <a:ea typeface="+mn-ea"/>
              <a:cs typeface="+mn-cs"/>
            </a:rPr>
            <a:t>‘Exchange Rate’</a:t>
          </a:r>
          <a:r>
            <a:rPr lang="en-GB" sz="1100">
              <a:solidFill>
                <a:schemeClr val="bg1"/>
              </a:solidFill>
              <a:effectLst/>
              <a:latin typeface="+mn-lt"/>
              <a:ea typeface="+mn-ea"/>
              <a:cs typeface="+mn-cs"/>
            </a:rPr>
            <a:t> spreadsheet, which entails the </a:t>
          </a:r>
          <a:r>
            <a:rPr lang="en-GB" sz="1100" i="1">
              <a:solidFill>
                <a:schemeClr val="bg1"/>
              </a:solidFill>
              <a:effectLst/>
              <a:latin typeface="+mn-lt"/>
              <a:ea typeface="+mn-ea"/>
              <a:cs typeface="+mn-cs"/>
            </a:rPr>
            <a:t>‘Respect’ </a:t>
          </a:r>
          <a:r>
            <a:rPr lang="en-GB" sz="1100" i="0">
              <a:solidFill>
                <a:schemeClr val="bg1"/>
              </a:solidFill>
              <a:effectLst/>
              <a:latin typeface="+mn-lt"/>
              <a:ea typeface="+mn-ea"/>
              <a:cs typeface="+mn-cs"/>
            </a:rPr>
            <a:t>Util</a:t>
          </a:r>
          <a:r>
            <a:rPr lang="en-GB" sz="1100">
              <a:solidFill>
                <a:schemeClr val="bg1"/>
              </a:solidFill>
              <a:effectLst/>
              <a:latin typeface="+mn-lt"/>
              <a:ea typeface="+mn-ea"/>
              <a:cs typeface="+mn-cs"/>
            </a:rPr>
            <a:t> as</a:t>
          </a:r>
          <a:r>
            <a:rPr lang="en-GB" sz="1100" baseline="0">
              <a:solidFill>
                <a:schemeClr val="bg1"/>
              </a:solidFill>
              <a:effectLst/>
              <a:latin typeface="+mn-lt"/>
              <a:ea typeface="+mn-ea"/>
              <a:cs typeface="+mn-cs"/>
            </a:rPr>
            <a:t> well as</a:t>
          </a:r>
          <a:r>
            <a:rPr lang="en-GB" sz="1100">
              <a:solidFill>
                <a:schemeClr val="bg1"/>
              </a:solidFill>
              <a:effectLst/>
              <a:latin typeface="+mn-lt"/>
              <a:ea typeface="+mn-ea"/>
              <a:cs typeface="+mn-cs"/>
            </a:rPr>
            <a:t> the matching </a:t>
          </a:r>
          <a:r>
            <a:rPr lang="en-GB" sz="1100" i="1">
              <a:solidFill>
                <a:schemeClr val="bg1"/>
              </a:solidFill>
              <a:effectLst/>
              <a:latin typeface="+mn-lt"/>
              <a:ea typeface="+mn-ea"/>
              <a:cs typeface="+mn-cs"/>
            </a:rPr>
            <a:t>Magic' Number' </a:t>
          </a:r>
          <a:r>
            <a:rPr lang="en-GB" sz="1100">
              <a:solidFill>
                <a:schemeClr val="bg1"/>
              </a:solidFill>
              <a:effectLst/>
              <a:latin typeface="+mn-lt"/>
              <a:ea typeface="+mn-ea"/>
              <a:cs typeface="+mn-cs"/>
            </a:rPr>
            <a:t>multipliers contained within the formula.</a:t>
          </a:r>
        </a:p>
      </xdr:txBody>
    </xdr:sp>
    <xdr:clientData/>
  </xdr:twoCellAnchor>
  <xdr:twoCellAnchor>
    <xdr:from>
      <xdr:col>2</xdr:col>
      <xdr:colOff>609599</xdr:colOff>
      <xdr:row>31</xdr:row>
      <xdr:rowOff>0</xdr:rowOff>
    </xdr:from>
    <xdr:to>
      <xdr:col>6</xdr:col>
      <xdr:colOff>361950</xdr:colOff>
      <xdr:row>42</xdr:row>
      <xdr:rowOff>85725</xdr:rowOff>
    </xdr:to>
    <xdr:sp macro="" textlink="">
      <xdr:nvSpPr>
        <xdr:cNvPr id="5" name="TextBox 4"/>
        <xdr:cNvSpPr txBox="1"/>
      </xdr:nvSpPr>
      <xdr:spPr>
        <a:xfrm>
          <a:off x="3267074" y="5905500"/>
          <a:ext cx="2190751" cy="218122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effectLst/>
              <a:latin typeface="+mn-lt"/>
              <a:ea typeface="+mn-ea"/>
              <a:cs typeface="+mn-cs"/>
            </a:rPr>
            <a:t>Credits earned from kills and missions</a:t>
          </a:r>
          <a:r>
            <a:rPr lang="en-GB" sz="1100">
              <a:solidFill>
                <a:schemeClr val="bg1"/>
              </a:solidFill>
              <a:effectLst/>
              <a:latin typeface="+mn-lt"/>
              <a:ea typeface="+mn-ea"/>
              <a:cs typeface="+mn-cs"/>
            </a:rPr>
            <a:t>: By choosing the Quest Level within the spreadsheet you are</a:t>
          </a:r>
          <a:r>
            <a:rPr lang="en-GB" sz="1100" baseline="0">
              <a:solidFill>
                <a:schemeClr val="bg1"/>
              </a:solidFill>
              <a:effectLst/>
              <a:latin typeface="+mn-lt"/>
              <a:ea typeface="+mn-ea"/>
              <a:cs typeface="+mn-cs"/>
            </a:rPr>
            <a:t> able to</a:t>
          </a:r>
          <a:r>
            <a:rPr lang="en-GB" sz="1100">
              <a:solidFill>
                <a:schemeClr val="bg1"/>
              </a:solidFill>
              <a:effectLst/>
              <a:latin typeface="+mn-lt"/>
              <a:ea typeface="+mn-ea"/>
              <a:cs typeface="+mn-cs"/>
            </a:rPr>
            <a:t> adjust the credit reward gained from enemies and or missions. The formula within each of the cells reference the </a:t>
          </a:r>
          <a:r>
            <a:rPr lang="en-GB" sz="1100" i="1">
              <a:solidFill>
                <a:schemeClr val="bg1"/>
              </a:solidFill>
              <a:effectLst/>
              <a:latin typeface="+mn-lt"/>
              <a:ea typeface="+mn-ea"/>
              <a:cs typeface="+mn-cs"/>
            </a:rPr>
            <a:t>‘Exchange Rate’</a:t>
          </a:r>
          <a:r>
            <a:rPr lang="en-GB" sz="1100">
              <a:solidFill>
                <a:schemeClr val="bg1"/>
              </a:solidFill>
              <a:effectLst/>
              <a:latin typeface="+mn-lt"/>
              <a:ea typeface="+mn-ea"/>
              <a:cs typeface="+mn-cs"/>
            </a:rPr>
            <a:t> spreadsheet, which entails the ‘</a:t>
          </a:r>
          <a:r>
            <a:rPr lang="en-GB" sz="1100" i="1">
              <a:solidFill>
                <a:schemeClr val="bg1"/>
              </a:solidFill>
              <a:effectLst/>
              <a:latin typeface="+mn-lt"/>
              <a:ea typeface="+mn-ea"/>
              <a:cs typeface="+mn-cs"/>
            </a:rPr>
            <a:t>Credits</a:t>
          </a:r>
          <a:r>
            <a:rPr lang="en-GB" sz="1100">
              <a:solidFill>
                <a:schemeClr val="bg1"/>
              </a:solidFill>
              <a:effectLst/>
              <a:latin typeface="+mn-lt"/>
              <a:ea typeface="+mn-ea"/>
              <a:cs typeface="+mn-cs"/>
            </a:rPr>
            <a:t>’ Util as</a:t>
          </a:r>
          <a:r>
            <a:rPr lang="en-GB" sz="1100" baseline="0">
              <a:solidFill>
                <a:schemeClr val="bg1"/>
              </a:solidFill>
              <a:effectLst/>
              <a:latin typeface="+mn-lt"/>
              <a:ea typeface="+mn-ea"/>
              <a:cs typeface="+mn-cs"/>
            </a:rPr>
            <a:t> well as</a:t>
          </a:r>
          <a:r>
            <a:rPr lang="en-GB" sz="1100">
              <a:solidFill>
                <a:schemeClr val="bg1"/>
              </a:solidFill>
              <a:effectLst/>
              <a:latin typeface="+mn-lt"/>
              <a:ea typeface="+mn-ea"/>
              <a:cs typeface="+mn-cs"/>
            </a:rPr>
            <a:t> the matching '</a:t>
          </a:r>
          <a:r>
            <a:rPr lang="en-GB" sz="1100" i="1">
              <a:solidFill>
                <a:schemeClr val="bg1"/>
              </a:solidFill>
              <a:effectLst/>
              <a:latin typeface="+mn-lt"/>
              <a:ea typeface="+mn-ea"/>
              <a:cs typeface="+mn-cs"/>
            </a:rPr>
            <a:t>Magic Number' </a:t>
          </a:r>
          <a:r>
            <a:rPr lang="en-GB" sz="1100" i="0">
              <a:solidFill>
                <a:schemeClr val="bg1"/>
              </a:solidFill>
              <a:effectLst/>
              <a:latin typeface="+mn-lt"/>
              <a:ea typeface="+mn-ea"/>
              <a:cs typeface="+mn-cs"/>
            </a:rPr>
            <a:t>multipliers</a:t>
          </a:r>
          <a:r>
            <a:rPr lang="en-GB" sz="1100">
              <a:solidFill>
                <a:schemeClr val="bg1"/>
              </a:solidFill>
              <a:effectLst/>
              <a:latin typeface="+mn-lt"/>
              <a:ea typeface="+mn-ea"/>
              <a:cs typeface="+mn-cs"/>
            </a:rPr>
            <a:t> contained within the formula.</a:t>
          </a:r>
        </a:p>
      </xdr:txBody>
    </xdr:sp>
    <xdr:clientData/>
  </xdr:twoCellAnchor>
  <xdr:twoCellAnchor>
    <xdr:from>
      <xdr:col>9</xdr:col>
      <xdr:colOff>0</xdr:colOff>
      <xdr:row>9</xdr:row>
      <xdr:rowOff>0</xdr:rowOff>
    </xdr:from>
    <xdr:to>
      <xdr:col>18</xdr:col>
      <xdr:colOff>9525</xdr:colOff>
      <xdr:row>13</xdr:row>
      <xdr:rowOff>190499</xdr:rowOff>
    </xdr:to>
    <xdr:sp macro="" textlink="">
      <xdr:nvSpPr>
        <xdr:cNvPr id="6" name="TextBox 5"/>
        <xdr:cNvSpPr txBox="1"/>
      </xdr:nvSpPr>
      <xdr:spPr>
        <a:xfrm>
          <a:off x="6505575" y="1714500"/>
          <a:ext cx="7505700" cy="952499"/>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mn-lt"/>
              <a:ea typeface="+mn-ea"/>
              <a:cs typeface="+mn-cs"/>
            </a:rPr>
            <a:t>Respect and Credits earned from Kills and Missions: </a:t>
          </a:r>
          <a:r>
            <a:rPr lang="en-GB" sz="1100">
              <a:solidFill>
                <a:schemeClr val="bg1"/>
              </a:solidFill>
              <a:effectLst/>
              <a:latin typeface="+mn-lt"/>
              <a:ea typeface="+mn-ea"/>
              <a:cs typeface="+mn-cs"/>
            </a:rPr>
            <a:t>By adjusting the 'Kill Counts' and 'Mission Counts' will result in the spreadsheet calculating the total 'Respect' and 'Credits' earned from that action. By choosing the 'Quest Level' you will be able to notice the difference in 'Respect' and 'Credits' earned through different mission difficulties. Moreover, a total</a:t>
          </a:r>
          <a:r>
            <a:rPr lang="en-GB" sz="1100" baseline="0">
              <a:solidFill>
                <a:schemeClr val="bg1"/>
              </a:solidFill>
              <a:effectLst/>
              <a:latin typeface="+mn-lt"/>
              <a:ea typeface="+mn-ea"/>
              <a:cs typeface="+mn-cs"/>
            </a:rPr>
            <a:t> is recorded</a:t>
          </a:r>
          <a:r>
            <a:rPr lang="en-GB" sz="1100">
              <a:solidFill>
                <a:schemeClr val="bg1"/>
              </a:solidFill>
              <a:effectLst/>
              <a:latin typeface="+mn-lt"/>
              <a:ea typeface="+mn-ea"/>
              <a:cs typeface="+mn-cs"/>
            </a:rPr>
            <a:t> equating to the equivalent 'Rank' the player would be, after killing a certain amount of enemies or completing a certain amount of quests.</a:t>
          </a:r>
        </a:p>
        <a:p>
          <a:endParaRPr lang="en-GB" sz="1100">
            <a:solidFill>
              <a:schemeClr val="bg1"/>
            </a:solidFill>
            <a:effectLst/>
            <a:latin typeface="+mn-lt"/>
            <a:ea typeface="+mn-ea"/>
            <a:cs typeface="+mn-cs"/>
          </a:endParaRPr>
        </a:p>
      </xdr:txBody>
    </xdr:sp>
    <xdr:clientData/>
  </xdr:twoCellAnchor>
  <xdr:twoCellAnchor>
    <xdr:from>
      <xdr:col>3</xdr:col>
      <xdr:colOff>0</xdr:colOff>
      <xdr:row>47</xdr:row>
      <xdr:rowOff>0</xdr:rowOff>
    </xdr:from>
    <xdr:to>
      <xdr:col>6</xdr:col>
      <xdr:colOff>361950</xdr:colOff>
      <xdr:row>58</xdr:row>
      <xdr:rowOff>76200</xdr:rowOff>
    </xdr:to>
    <xdr:sp macro="" textlink="">
      <xdr:nvSpPr>
        <xdr:cNvPr id="7" name="TextBox 6"/>
        <xdr:cNvSpPr txBox="1"/>
      </xdr:nvSpPr>
      <xdr:spPr>
        <a:xfrm>
          <a:off x="3267075" y="8953500"/>
          <a:ext cx="2190750" cy="217170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effectLst/>
              <a:latin typeface="+mn-lt"/>
              <a:ea typeface="+mn-ea"/>
              <a:cs typeface="+mn-cs"/>
            </a:rPr>
            <a:t>Nano-Bots earned from Missions and Kills:</a:t>
          </a:r>
          <a:r>
            <a:rPr lang="en-GB" sz="1100">
              <a:solidFill>
                <a:schemeClr val="bg1"/>
              </a:solidFill>
              <a:effectLst/>
              <a:latin typeface="+mn-lt"/>
              <a:ea typeface="+mn-ea"/>
              <a:cs typeface="+mn-cs"/>
            </a:rPr>
            <a:t> By choosing the Quest Level within the spreadsheet you are</a:t>
          </a:r>
          <a:r>
            <a:rPr lang="en-GB" sz="1100" baseline="0">
              <a:solidFill>
                <a:schemeClr val="bg1"/>
              </a:solidFill>
              <a:effectLst/>
              <a:latin typeface="+mn-lt"/>
              <a:ea typeface="+mn-ea"/>
              <a:cs typeface="+mn-cs"/>
            </a:rPr>
            <a:t> able to</a:t>
          </a:r>
          <a:r>
            <a:rPr lang="en-GB" sz="1100">
              <a:solidFill>
                <a:schemeClr val="bg1"/>
              </a:solidFill>
              <a:effectLst/>
              <a:latin typeface="+mn-lt"/>
              <a:ea typeface="+mn-ea"/>
              <a:cs typeface="+mn-cs"/>
            </a:rPr>
            <a:t> adjust the Nano-bot reward gained from enemies and missions. The formulas within each of the columns reference the </a:t>
          </a:r>
          <a:r>
            <a:rPr lang="en-GB" sz="1100" i="1">
              <a:solidFill>
                <a:schemeClr val="bg1"/>
              </a:solidFill>
              <a:effectLst/>
              <a:latin typeface="+mn-lt"/>
              <a:ea typeface="+mn-ea"/>
              <a:cs typeface="+mn-cs"/>
            </a:rPr>
            <a:t>‘Exchange Rate’</a:t>
          </a:r>
          <a:r>
            <a:rPr lang="en-GB" sz="1100">
              <a:solidFill>
                <a:schemeClr val="bg1"/>
              </a:solidFill>
              <a:effectLst/>
              <a:latin typeface="+mn-lt"/>
              <a:ea typeface="+mn-ea"/>
              <a:cs typeface="+mn-cs"/>
            </a:rPr>
            <a:t> spreadsheet, which entails the </a:t>
          </a:r>
          <a:r>
            <a:rPr lang="en-GB" sz="1100" i="1">
              <a:solidFill>
                <a:schemeClr val="bg1"/>
              </a:solidFill>
              <a:effectLst/>
              <a:latin typeface="+mn-lt"/>
              <a:ea typeface="+mn-ea"/>
              <a:cs typeface="+mn-cs"/>
            </a:rPr>
            <a:t>‘Nano-Bots’</a:t>
          </a:r>
          <a:r>
            <a:rPr lang="en-GB" sz="1100">
              <a:solidFill>
                <a:schemeClr val="bg1"/>
              </a:solidFill>
              <a:effectLst/>
              <a:latin typeface="+mn-lt"/>
              <a:ea typeface="+mn-ea"/>
              <a:cs typeface="+mn-cs"/>
            </a:rPr>
            <a:t> Util and the matching '</a:t>
          </a:r>
          <a:r>
            <a:rPr lang="en-GB" sz="1100" i="1">
              <a:solidFill>
                <a:schemeClr val="bg1"/>
              </a:solidFill>
              <a:effectLst/>
              <a:latin typeface="+mn-lt"/>
              <a:ea typeface="+mn-ea"/>
              <a:cs typeface="+mn-cs"/>
            </a:rPr>
            <a:t>Magic Number' </a:t>
          </a:r>
          <a:r>
            <a:rPr lang="en-GB" sz="1100" i="0">
              <a:solidFill>
                <a:schemeClr val="bg1"/>
              </a:solidFill>
              <a:effectLst/>
              <a:latin typeface="+mn-lt"/>
              <a:ea typeface="+mn-ea"/>
              <a:cs typeface="+mn-cs"/>
            </a:rPr>
            <a:t>multipliers</a:t>
          </a:r>
          <a:r>
            <a:rPr lang="en-GB" sz="1100">
              <a:solidFill>
                <a:schemeClr val="bg1"/>
              </a:solidFill>
              <a:effectLst/>
              <a:latin typeface="+mn-lt"/>
              <a:ea typeface="+mn-ea"/>
              <a:cs typeface="+mn-cs"/>
            </a:rPr>
            <a:t> contained within the formula.</a:t>
          </a:r>
        </a:p>
      </xdr:txBody>
    </xdr:sp>
    <xdr:clientData/>
  </xdr:twoCellAnchor>
  <xdr:twoCellAnchor>
    <xdr:from>
      <xdr:col>11</xdr:col>
      <xdr:colOff>609599</xdr:colOff>
      <xdr:row>16</xdr:row>
      <xdr:rowOff>133348</xdr:rowOff>
    </xdr:from>
    <xdr:to>
      <xdr:col>15</xdr:col>
      <xdr:colOff>19049</xdr:colOff>
      <xdr:row>28</xdr:row>
      <xdr:rowOff>38099</xdr:rowOff>
    </xdr:to>
    <xdr:sp macro="" textlink="">
      <xdr:nvSpPr>
        <xdr:cNvPr id="9" name="TextBox 8"/>
        <xdr:cNvSpPr txBox="1"/>
      </xdr:nvSpPr>
      <xdr:spPr>
        <a:xfrm>
          <a:off x="9772649" y="3181348"/>
          <a:ext cx="2524125" cy="2190751"/>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bg1"/>
              </a:solidFill>
              <a:effectLst/>
              <a:latin typeface="+mn-lt"/>
              <a:ea typeface="+mn-ea"/>
              <a:cs typeface="+mn-cs"/>
            </a:rPr>
            <a:t>Ranking Categories: </a:t>
          </a:r>
          <a:r>
            <a:rPr lang="en-GB" sz="1100">
              <a:solidFill>
                <a:schemeClr val="bg1"/>
              </a:solidFill>
              <a:effectLst/>
              <a:latin typeface="+mn-lt"/>
              <a:ea typeface="+mn-ea"/>
              <a:cs typeface="+mn-cs"/>
            </a:rPr>
            <a:t>As the player earns 'Respect' they rank up through their chosen faction hierarchy. As shown on the left, the figures illustrate the 'Respect' points needed to progress through the ranks. The figures used are allocated in the total respect counter, as shown above. This is calculated through the enemy and mission count, which is adjustable. If these Respect limits are changed,</a:t>
          </a:r>
          <a:r>
            <a:rPr lang="en-GB" sz="1100" baseline="0">
              <a:solidFill>
                <a:schemeClr val="bg1"/>
              </a:solidFill>
              <a:effectLst/>
              <a:latin typeface="+mn-lt"/>
              <a:ea typeface="+mn-ea"/>
              <a:cs typeface="+mn-cs"/>
            </a:rPr>
            <a:t> it shall result in different ranking categories.</a:t>
          </a:r>
          <a:endParaRPr lang="en-GB" sz="1100">
            <a:solidFill>
              <a:schemeClr val="bg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600075</xdr:colOff>
      <xdr:row>0</xdr:row>
      <xdr:rowOff>180975</xdr:rowOff>
    </xdr:from>
    <xdr:to>
      <xdr:col>6</xdr:col>
      <xdr:colOff>447675</xdr:colOff>
      <xdr:row>12</xdr:row>
      <xdr:rowOff>1</xdr:rowOff>
    </xdr:to>
    <xdr:sp macro="" textlink="">
      <xdr:nvSpPr>
        <xdr:cNvPr id="2" name="TextBox 1"/>
        <xdr:cNvSpPr txBox="1"/>
      </xdr:nvSpPr>
      <xdr:spPr>
        <a:xfrm>
          <a:off x="2543175" y="180975"/>
          <a:ext cx="2286000" cy="2105026"/>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effectLst/>
              <a:latin typeface="+mn-lt"/>
              <a:ea typeface="+mn-ea"/>
              <a:cs typeface="+mn-cs"/>
            </a:rPr>
            <a:t>Enemy Level:</a:t>
          </a:r>
          <a:r>
            <a:rPr lang="en-GB" sz="1100">
              <a:solidFill>
                <a:schemeClr val="bg1"/>
              </a:solidFill>
              <a:effectLst/>
              <a:latin typeface="+mn-lt"/>
              <a:ea typeface="+mn-ea"/>
              <a:cs typeface="+mn-cs"/>
            </a:rPr>
            <a:t> Similar to Quest Level, it uses the same premise. As the player goes throughout the game, the enemies will increase in difficulty. However, it does not have to correlate to the player level. Even if the player is of a Private Rank, they will be encountering Corporal, or Sergeant level enemies. Enemy Level is used as a multiplier for the </a:t>
          </a:r>
          <a:r>
            <a:rPr lang="en-GB" sz="1100" i="1">
              <a:solidFill>
                <a:schemeClr val="bg1"/>
              </a:solidFill>
              <a:effectLst/>
              <a:latin typeface="+mn-lt"/>
              <a:ea typeface="+mn-ea"/>
              <a:cs typeface="+mn-cs"/>
            </a:rPr>
            <a:t>Damage and Health of the Enemy</a:t>
          </a:r>
          <a:r>
            <a:rPr lang="en-GB" sz="1100">
              <a:solidFill>
                <a:schemeClr val="bg1"/>
              </a:solidFill>
              <a:effectLst/>
              <a:latin typeface="+mn-lt"/>
              <a:ea typeface="+mn-ea"/>
              <a:cs typeface="+mn-cs"/>
            </a:rPr>
            <a:t>.</a:t>
          </a:r>
        </a:p>
      </xdr:txBody>
    </xdr:sp>
    <xdr:clientData/>
  </xdr:twoCellAnchor>
  <xdr:twoCellAnchor>
    <xdr:from>
      <xdr:col>3</xdr:col>
      <xdr:colOff>0</xdr:colOff>
      <xdr:row>15</xdr:row>
      <xdr:rowOff>0</xdr:rowOff>
    </xdr:from>
    <xdr:to>
      <xdr:col>6</xdr:col>
      <xdr:colOff>457200</xdr:colOff>
      <xdr:row>27</xdr:row>
      <xdr:rowOff>19050</xdr:rowOff>
    </xdr:to>
    <xdr:sp macro="" textlink="">
      <xdr:nvSpPr>
        <xdr:cNvPr id="4" name="TextBox 3"/>
        <xdr:cNvSpPr txBox="1"/>
      </xdr:nvSpPr>
      <xdr:spPr>
        <a:xfrm>
          <a:off x="2638425" y="2857500"/>
          <a:ext cx="2286000" cy="230505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effectLst/>
              <a:latin typeface="+mn-lt"/>
              <a:ea typeface="+mn-ea"/>
              <a:cs typeface="+mn-cs"/>
            </a:rPr>
            <a:t>Damage &amp; Health of Enemies: </a:t>
          </a:r>
          <a:r>
            <a:rPr lang="en-GB" sz="1100">
              <a:solidFill>
                <a:schemeClr val="bg1"/>
              </a:solidFill>
              <a:effectLst/>
              <a:latin typeface="+mn-lt"/>
              <a:ea typeface="+mn-ea"/>
              <a:cs typeface="+mn-cs"/>
            </a:rPr>
            <a:t>By choosing the 'Enemy Level' within the spreadsheet you can adjust the 'Health' and 'Damage' of the different enemies. The formula within each of the cells reference the ‘</a:t>
          </a:r>
          <a:r>
            <a:rPr lang="en-GB" sz="1100" i="1">
              <a:solidFill>
                <a:schemeClr val="bg1"/>
              </a:solidFill>
              <a:effectLst/>
              <a:latin typeface="+mn-lt"/>
              <a:ea typeface="+mn-ea"/>
              <a:cs typeface="+mn-cs"/>
            </a:rPr>
            <a:t>Exchange Rate’</a:t>
          </a:r>
          <a:r>
            <a:rPr lang="en-GB" sz="1100">
              <a:solidFill>
                <a:schemeClr val="bg1"/>
              </a:solidFill>
              <a:effectLst/>
              <a:latin typeface="+mn-lt"/>
              <a:ea typeface="+mn-ea"/>
              <a:cs typeface="+mn-cs"/>
            </a:rPr>
            <a:t> spreadsheet, which entails the </a:t>
          </a:r>
          <a:r>
            <a:rPr lang="en-GB" sz="1100" i="1">
              <a:solidFill>
                <a:schemeClr val="bg1"/>
              </a:solidFill>
              <a:effectLst/>
              <a:latin typeface="+mn-lt"/>
              <a:ea typeface="+mn-ea"/>
              <a:cs typeface="+mn-cs"/>
            </a:rPr>
            <a:t>‘Health of Enemy’</a:t>
          </a:r>
          <a:r>
            <a:rPr lang="en-GB" sz="1100">
              <a:solidFill>
                <a:schemeClr val="bg1"/>
              </a:solidFill>
              <a:effectLst/>
              <a:latin typeface="+mn-lt"/>
              <a:ea typeface="+mn-ea"/>
              <a:cs typeface="+mn-cs"/>
            </a:rPr>
            <a:t> and </a:t>
          </a:r>
          <a:r>
            <a:rPr lang="en-GB" sz="1100" i="1">
              <a:solidFill>
                <a:schemeClr val="bg1"/>
              </a:solidFill>
              <a:effectLst/>
              <a:latin typeface="+mn-lt"/>
              <a:ea typeface="+mn-ea"/>
              <a:cs typeface="+mn-cs"/>
            </a:rPr>
            <a:t>‘Damage of Enemy’ </a:t>
          </a:r>
          <a:r>
            <a:rPr lang="en-GB" sz="1100" i="0">
              <a:solidFill>
                <a:schemeClr val="bg1"/>
              </a:solidFill>
              <a:effectLst/>
              <a:latin typeface="+mn-lt"/>
              <a:ea typeface="+mn-ea"/>
              <a:cs typeface="+mn-cs"/>
            </a:rPr>
            <a:t>Util, </a:t>
          </a:r>
          <a:r>
            <a:rPr lang="en-GB" sz="1100">
              <a:solidFill>
                <a:schemeClr val="bg1"/>
              </a:solidFill>
              <a:effectLst/>
              <a:latin typeface="+mn-lt"/>
              <a:ea typeface="+mn-ea"/>
              <a:cs typeface="+mn-cs"/>
            </a:rPr>
            <a:t>as well as the matching</a:t>
          </a:r>
          <a:r>
            <a:rPr lang="en-GB" sz="1100" i="1">
              <a:solidFill>
                <a:schemeClr val="bg1"/>
              </a:solidFill>
              <a:effectLst/>
              <a:latin typeface="+mn-lt"/>
              <a:ea typeface="+mn-ea"/>
              <a:cs typeface="+mn-cs"/>
            </a:rPr>
            <a:t> 'Magic Number' </a:t>
          </a:r>
          <a:r>
            <a:rPr lang="en-GB" sz="1100" i="0">
              <a:solidFill>
                <a:schemeClr val="bg1"/>
              </a:solidFill>
              <a:effectLst/>
              <a:latin typeface="+mn-lt"/>
              <a:ea typeface="+mn-ea"/>
              <a:cs typeface="+mn-cs"/>
            </a:rPr>
            <a:t>multipliers</a:t>
          </a:r>
          <a:r>
            <a:rPr lang="en-GB" sz="1100">
              <a:solidFill>
                <a:schemeClr val="bg1"/>
              </a:solidFill>
              <a:effectLst/>
              <a:latin typeface="+mn-lt"/>
              <a:ea typeface="+mn-ea"/>
              <a:cs typeface="+mn-cs"/>
            </a:rPr>
            <a:t> contained within the formula. </a:t>
          </a:r>
        </a:p>
      </xdr:txBody>
    </xdr:sp>
    <xdr:clientData/>
  </xdr:twoCellAnchor>
  <xdr:twoCellAnchor>
    <xdr:from>
      <xdr:col>3</xdr:col>
      <xdr:colOff>0</xdr:colOff>
      <xdr:row>29</xdr:row>
      <xdr:rowOff>190499</xdr:rowOff>
    </xdr:from>
    <xdr:to>
      <xdr:col>6</xdr:col>
      <xdr:colOff>457200</xdr:colOff>
      <xdr:row>43</xdr:row>
      <xdr:rowOff>28575</xdr:rowOff>
    </xdr:to>
    <xdr:sp macro="" textlink="">
      <xdr:nvSpPr>
        <xdr:cNvPr id="5" name="TextBox 4"/>
        <xdr:cNvSpPr txBox="1"/>
      </xdr:nvSpPr>
      <xdr:spPr>
        <a:xfrm>
          <a:off x="2638425" y="5714999"/>
          <a:ext cx="2286000" cy="2505076"/>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effectLst/>
              <a:latin typeface="+mn-lt"/>
              <a:ea typeface="+mn-ea"/>
              <a:cs typeface="+mn-cs"/>
            </a:rPr>
            <a:t>Damage of Player</a:t>
          </a:r>
          <a:r>
            <a:rPr lang="en-GB" sz="1100">
              <a:solidFill>
                <a:schemeClr val="bg1"/>
              </a:solidFill>
              <a:effectLst/>
              <a:latin typeface="+mn-lt"/>
              <a:ea typeface="+mn-ea"/>
              <a:cs typeface="+mn-cs"/>
            </a:rPr>
            <a:t>: By choosing the 'Weapon Level' within the spreadsheet you are</a:t>
          </a:r>
          <a:r>
            <a:rPr lang="en-GB" sz="1100" baseline="0">
              <a:solidFill>
                <a:schemeClr val="bg1"/>
              </a:solidFill>
              <a:effectLst/>
              <a:latin typeface="+mn-lt"/>
              <a:ea typeface="+mn-ea"/>
              <a:cs typeface="+mn-cs"/>
            </a:rPr>
            <a:t> able to</a:t>
          </a:r>
          <a:r>
            <a:rPr lang="en-GB" sz="1100">
              <a:solidFill>
                <a:schemeClr val="bg1"/>
              </a:solidFill>
              <a:effectLst/>
              <a:latin typeface="+mn-lt"/>
              <a:ea typeface="+mn-ea"/>
              <a:cs typeface="+mn-cs"/>
            </a:rPr>
            <a:t> adjust the 'Damage' of the player’s weapons. There will be a maixmum weapon Level of 5, and this will be upgraded through the Black-Market. The formula within each of the cells reference the ‘</a:t>
          </a:r>
          <a:r>
            <a:rPr lang="en-GB" sz="1100" i="1">
              <a:solidFill>
                <a:schemeClr val="bg1"/>
              </a:solidFill>
              <a:effectLst/>
              <a:latin typeface="+mn-lt"/>
              <a:ea typeface="+mn-ea"/>
              <a:cs typeface="+mn-cs"/>
            </a:rPr>
            <a:t>Exchange Rate</a:t>
          </a:r>
          <a:r>
            <a:rPr lang="en-GB" sz="1100">
              <a:solidFill>
                <a:schemeClr val="bg1"/>
              </a:solidFill>
              <a:effectLst/>
              <a:latin typeface="+mn-lt"/>
              <a:ea typeface="+mn-ea"/>
              <a:cs typeface="+mn-cs"/>
            </a:rPr>
            <a:t>’ spreadsheet, which entails the ‘</a:t>
          </a:r>
          <a:r>
            <a:rPr lang="en-GB" sz="1100" i="1">
              <a:solidFill>
                <a:schemeClr val="bg1"/>
              </a:solidFill>
              <a:effectLst/>
              <a:latin typeface="+mn-lt"/>
              <a:ea typeface="+mn-ea"/>
              <a:cs typeface="+mn-cs"/>
            </a:rPr>
            <a:t>Damage of player’ </a:t>
          </a:r>
          <a:r>
            <a:rPr lang="en-GB" sz="1100" i="0">
              <a:solidFill>
                <a:schemeClr val="bg1"/>
              </a:solidFill>
              <a:effectLst/>
              <a:latin typeface="+mn-lt"/>
              <a:ea typeface="+mn-ea"/>
              <a:cs typeface="+mn-cs"/>
            </a:rPr>
            <a:t>Util </a:t>
          </a:r>
          <a:r>
            <a:rPr lang="en-GB" sz="1100">
              <a:solidFill>
                <a:schemeClr val="bg1"/>
              </a:solidFill>
              <a:effectLst/>
              <a:latin typeface="+mn-lt"/>
              <a:ea typeface="+mn-ea"/>
              <a:cs typeface="+mn-cs"/>
            </a:rPr>
            <a:t>as well as the matching '</a:t>
          </a:r>
          <a:r>
            <a:rPr lang="en-GB" sz="1100" i="1">
              <a:solidFill>
                <a:schemeClr val="bg1"/>
              </a:solidFill>
              <a:effectLst/>
              <a:latin typeface="+mn-lt"/>
              <a:ea typeface="+mn-ea"/>
              <a:cs typeface="+mn-cs"/>
            </a:rPr>
            <a:t>Magic Number' </a:t>
          </a:r>
          <a:r>
            <a:rPr lang="en-GB" sz="1100" i="0">
              <a:solidFill>
                <a:schemeClr val="bg1"/>
              </a:solidFill>
              <a:effectLst/>
              <a:latin typeface="+mn-lt"/>
              <a:ea typeface="+mn-ea"/>
              <a:cs typeface="+mn-cs"/>
            </a:rPr>
            <a:t>multipliers</a:t>
          </a:r>
          <a:r>
            <a:rPr lang="en-GB" sz="1100" i="1">
              <a:solidFill>
                <a:schemeClr val="bg1"/>
              </a:solidFill>
              <a:effectLst/>
              <a:latin typeface="+mn-lt"/>
              <a:ea typeface="+mn-ea"/>
              <a:cs typeface="+mn-cs"/>
            </a:rPr>
            <a:t> </a:t>
          </a:r>
          <a:r>
            <a:rPr lang="en-GB" sz="1100">
              <a:solidFill>
                <a:schemeClr val="bg1"/>
              </a:solidFill>
              <a:effectLst/>
              <a:latin typeface="+mn-lt"/>
              <a:ea typeface="+mn-ea"/>
              <a:cs typeface="+mn-cs"/>
            </a:rPr>
            <a:t> contained within the formula. </a:t>
          </a:r>
        </a:p>
      </xdr:txBody>
    </xdr:sp>
    <xdr:clientData/>
  </xdr:twoCellAnchor>
  <xdr:twoCellAnchor>
    <xdr:from>
      <xdr:col>9</xdr:col>
      <xdr:colOff>0</xdr:colOff>
      <xdr:row>4</xdr:row>
      <xdr:rowOff>0</xdr:rowOff>
    </xdr:from>
    <xdr:to>
      <xdr:col>19</xdr:col>
      <xdr:colOff>9525</xdr:colOff>
      <xdr:row>8</xdr:row>
      <xdr:rowOff>19050</xdr:rowOff>
    </xdr:to>
    <xdr:sp macro="" textlink="">
      <xdr:nvSpPr>
        <xdr:cNvPr id="7" name="TextBox 6"/>
        <xdr:cNvSpPr txBox="1"/>
      </xdr:nvSpPr>
      <xdr:spPr>
        <a:xfrm>
          <a:off x="6219825" y="762000"/>
          <a:ext cx="8067675" cy="78105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effectLst/>
              <a:latin typeface="+mn-lt"/>
              <a:ea typeface="+mn-ea"/>
              <a:cs typeface="+mn-cs"/>
            </a:rPr>
            <a:t>Damage against Enemies: </a:t>
          </a:r>
          <a:r>
            <a:rPr lang="en-GB" sz="1100">
              <a:solidFill>
                <a:schemeClr val="bg1"/>
              </a:solidFill>
              <a:effectLst/>
              <a:latin typeface="+mn-lt"/>
              <a:ea typeface="+mn-ea"/>
              <a:cs typeface="+mn-cs"/>
            </a:rPr>
            <a:t>By adjusting the Enemy type and Weapon choice, the spreadsheet will calculate the hits needed for the player to defeat the enemy. By choosing the 'Enemy Level' the enemy health will calculate to the appropriate enemy level, also by changing the 'Weapon Level' the player can increase the damage of their chosen weapon. Moreover, the hits are calculated by dividing the 'Enemy Health' and 'Damage of the Weapon'. </a:t>
          </a:r>
        </a:p>
        <a:p>
          <a:endParaRPr lang="en-GB" sz="1100">
            <a:solidFill>
              <a:schemeClr val="bg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13</xdr:row>
      <xdr:rowOff>1</xdr:rowOff>
    </xdr:from>
    <xdr:to>
      <xdr:col>4</xdr:col>
      <xdr:colOff>981075</xdr:colOff>
      <xdr:row>23</xdr:row>
      <xdr:rowOff>9525</xdr:rowOff>
    </xdr:to>
    <xdr:sp macro="" textlink="">
      <xdr:nvSpPr>
        <xdr:cNvPr id="3" name="TextBox 2"/>
        <xdr:cNvSpPr txBox="1"/>
      </xdr:nvSpPr>
      <xdr:spPr>
        <a:xfrm>
          <a:off x="28575" y="2476501"/>
          <a:ext cx="4467225" cy="1914524"/>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effectLst/>
              <a:latin typeface="+mn-lt"/>
              <a:ea typeface="+mn-ea"/>
              <a:cs typeface="+mn-cs"/>
            </a:rPr>
            <a:t>Black-Market Economy:</a:t>
          </a:r>
          <a:r>
            <a:rPr lang="en-GB" sz="1100">
              <a:solidFill>
                <a:schemeClr val="bg1"/>
              </a:solidFill>
              <a:effectLst/>
              <a:latin typeface="+mn-lt"/>
              <a:ea typeface="+mn-ea"/>
              <a:cs typeface="+mn-cs"/>
            </a:rPr>
            <a:t> The Black-Market economy works in tandem with the </a:t>
          </a:r>
          <a:r>
            <a:rPr lang="en-GB" sz="1100" i="1">
              <a:solidFill>
                <a:schemeClr val="bg1"/>
              </a:solidFill>
              <a:effectLst/>
              <a:latin typeface="+mn-lt"/>
              <a:ea typeface="+mn-ea"/>
              <a:cs typeface="+mn-cs"/>
            </a:rPr>
            <a:t>‘Exchange Rate’ </a:t>
          </a:r>
          <a:r>
            <a:rPr lang="en-GB" sz="1100">
              <a:solidFill>
                <a:schemeClr val="bg1"/>
              </a:solidFill>
              <a:effectLst/>
              <a:latin typeface="+mn-lt"/>
              <a:ea typeface="+mn-ea"/>
              <a:cs typeface="+mn-cs"/>
            </a:rPr>
            <a:t>spreadsheet, as the price of the weapons are multiplied by the '</a:t>
          </a:r>
          <a:r>
            <a:rPr lang="en-GB" sz="1100" i="1">
              <a:solidFill>
                <a:schemeClr val="bg1"/>
              </a:solidFill>
              <a:effectLst/>
              <a:latin typeface="+mn-lt"/>
              <a:ea typeface="+mn-ea"/>
              <a:cs typeface="+mn-cs"/>
            </a:rPr>
            <a:t>Damage' </a:t>
          </a:r>
          <a:r>
            <a:rPr lang="en-GB" sz="1100" i="0">
              <a:solidFill>
                <a:schemeClr val="bg1"/>
              </a:solidFill>
              <a:effectLst/>
              <a:latin typeface="+mn-lt"/>
              <a:ea typeface="+mn-ea"/>
              <a:cs typeface="+mn-cs"/>
            </a:rPr>
            <a:t>Utils</a:t>
          </a:r>
          <a:r>
            <a:rPr lang="en-GB" sz="1100" i="1">
              <a:solidFill>
                <a:schemeClr val="bg1"/>
              </a:solidFill>
              <a:effectLst/>
              <a:latin typeface="+mn-lt"/>
              <a:ea typeface="+mn-ea"/>
              <a:cs typeface="+mn-cs"/>
            </a:rPr>
            <a:t> </a:t>
          </a:r>
          <a:r>
            <a:rPr lang="en-GB" sz="1100">
              <a:solidFill>
                <a:schemeClr val="bg1"/>
              </a:solidFill>
              <a:effectLst/>
              <a:latin typeface="+mn-lt"/>
              <a:ea typeface="+mn-ea"/>
              <a:cs typeface="+mn-cs"/>
            </a:rPr>
            <a:t>and the '</a:t>
          </a:r>
          <a:r>
            <a:rPr lang="en-GB" sz="1100" i="1">
              <a:solidFill>
                <a:schemeClr val="bg1"/>
              </a:solidFill>
              <a:effectLst/>
              <a:latin typeface="+mn-lt"/>
              <a:ea typeface="+mn-ea"/>
              <a:cs typeface="+mn-cs"/>
            </a:rPr>
            <a:t>Credits' </a:t>
          </a:r>
          <a:r>
            <a:rPr lang="en-GB" sz="1100" i="0">
              <a:solidFill>
                <a:schemeClr val="bg1"/>
              </a:solidFill>
              <a:effectLst/>
              <a:latin typeface="+mn-lt"/>
              <a:ea typeface="+mn-ea"/>
              <a:cs typeface="+mn-cs"/>
            </a:rPr>
            <a:t>Utils,</a:t>
          </a:r>
          <a:r>
            <a:rPr lang="en-GB" sz="1100">
              <a:solidFill>
                <a:schemeClr val="bg1"/>
              </a:solidFill>
              <a:effectLst/>
              <a:latin typeface="+mn-lt"/>
              <a:ea typeface="+mn-ea"/>
              <a:cs typeface="+mn-cs"/>
            </a:rPr>
            <a:t> as well as 'Multipliers' (Rookie Buy Multiplier), created specifically for which 'Rank' the weapon can be purchased at. By selling an item, a percentage of the weapons purchase price is taken off, thus reducing the value of the weapon.  On the spreadsheet, you are able to change the 'Rank' the weapon can be bought with the Black-Market changing the purchase and sell price. Moreover, if the </a:t>
          </a:r>
          <a:r>
            <a:rPr lang="en-GB" sz="1100" i="1">
              <a:solidFill>
                <a:schemeClr val="bg1"/>
              </a:solidFill>
              <a:effectLst/>
              <a:latin typeface="+mn-lt"/>
              <a:ea typeface="+mn-ea"/>
              <a:cs typeface="+mn-cs"/>
            </a:rPr>
            <a:t>'Damage' </a:t>
          </a:r>
          <a:r>
            <a:rPr lang="en-GB" sz="1100">
              <a:solidFill>
                <a:schemeClr val="bg1"/>
              </a:solidFill>
              <a:effectLst/>
              <a:latin typeface="+mn-lt"/>
              <a:ea typeface="+mn-ea"/>
              <a:cs typeface="+mn-cs"/>
            </a:rPr>
            <a:t>Util is changed through the </a:t>
          </a:r>
          <a:r>
            <a:rPr lang="en-GB" sz="1100" i="1">
              <a:solidFill>
                <a:schemeClr val="bg1"/>
              </a:solidFill>
              <a:effectLst/>
              <a:latin typeface="+mn-lt"/>
              <a:ea typeface="+mn-ea"/>
              <a:cs typeface="+mn-cs"/>
            </a:rPr>
            <a:t>‘Exchange Rate’</a:t>
          </a:r>
          <a:r>
            <a:rPr lang="en-GB" sz="1100">
              <a:solidFill>
                <a:schemeClr val="bg1"/>
              </a:solidFill>
              <a:effectLst/>
              <a:latin typeface="+mn-lt"/>
              <a:ea typeface="+mn-ea"/>
              <a:cs typeface="+mn-cs"/>
            </a:rPr>
            <a:t> spreadsheet, it shall result in the price cells and sale cells changing.</a:t>
          </a:r>
        </a:p>
      </xdr:txBody>
    </xdr:sp>
    <xdr:clientData/>
  </xdr:twoCellAnchor>
  <xdr:twoCellAnchor>
    <xdr:from>
      <xdr:col>0</xdr:col>
      <xdr:colOff>19050</xdr:colOff>
      <xdr:row>34</xdr:row>
      <xdr:rowOff>0</xdr:rowOff>
    </xdr:from>
    <xdr:to>
      <xdr:col>4</xdr:col>
      <xdr:colOff>971550</xdr:colOff>
      <xdr:row>43</xdr:row>
      <xdr:rowOff>9525</xdr:rowOff>
    </xdr:to>
    <xdr:sp macro="" textlink="">
      <xdr:nvSpPr>
        <xdr:cNvPr id="4" name="TextBox 3"/>
        <xdr:cNvSpPr txBox="1"/>
      </xdr:nvSpPr>
      <xdr:spPr>
        <a:xfrm>
          <a:off x="19050" y="6477000"/>
          <a:ext cx="4467225" cy="172402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effectLst/>
              <a:latin typeface="+mn-lt"/>
              <a:ea typeface="+mn-ea"/>
              <a:cs typeface="+mn-cs"/>
            </a:rPr>
            <a:t>Black-Market Economy for Augments: </a:t>
          </a:r>
          <a:r>
            <a:rPr lang="en-GB" sz="1100">
              <a:solidFill>
                <a:schemeClr val="bg1"/>
              </a:solidFill>
              <a:effectLst/>
              <a:latin typeface="+mn-lt"/>
              <a:ea typeface="+mn-ea"/>
              <a:cs typeface="+mn-cs"/>
            </a:rPr>
            <a:t>The augments upgrades work in tandem with the ‘</a:t>
          </a:r>
          <a:r>
            <a:rPr lang="en-GB" sz="1100" i="1">
              <a:solidFill>
                <a:schemeClr val="bg1"/>
              </a:solidFill>
              <a:effectLst/>
              <a:latin typeface="+mn-lt"/>
              <a:ea typeface="+mn-ea"/>
              <a:cs typeface="+mn-cs"/>
            </a:rPr>
            <a:t>Exchange Rate</a:t>
          </a:r>
          <a:r>
            <a:rPr lang="en-GB" sz="1100">
              <a:solidFill>
                <a:schemeClr val="bg1"/>
              </a:solidFill>
              <a:effectLst/>
              <a:latin typeface="+mn-lt"/>
              <a:ea typeface="+mn-ea"/>
              <a:cs typeface="+mn-cs"/>
            </a:rPr>
            <a:t>’ spreadsheet as the price of the upgrades are multiplied by the </a:t>
          </a:r>
          <a:r>
            <a:rPr lang="en-GB" sz="1100" i="1">
              <a:solidFill>
                <a:schemeClr val="bg1"/>
              </a:solidFill>
              <a:effectLst/>
              <a:latin typeface="+mn-lt"/>
              <a:ea typeface="+mn-ea"/>
              <a:cs typeface="+mn-cs"/>
            </a:rPr>
            <a:t>‘Nano-Bots’</a:t>
          </a:r>
          <a:r>
            <a:rPr lang="en-GB" sz="1100">
              <a:solidFill>
                <a:schemeClr val="bg1"/>
              </a:solidFill>
              <a:effectLst/>
              <a:latin typeface="+mn-lt"/>
              <a:ea typeface="+mn-ea"/>
              <a:cs typeface="+mn-cs"/>
            </a:rPr>
            <a:t> Util and the ‘</a:t>
          </a:r>
          <a:r>
            <a:rPr lang="en-GB" sz="1100" i="1">
              <a:solidFill>
                <a:schemeClr val="bg1"/>
              </a:solidFill>
              <a:effectLst/>
              <a:latin typeface="+mn-lt"/>
              <a:ea typeface="+mn-ea"/>
              <a:cs typeface="+mn-cs"/>
            </a:rPr>
            <a:t>Augment Buy Multiplier’</a:t>
          </a:r>
          <a:r>
            <a:rPr lang="en-GB" sz="1100">
              <a:solidFill>
                <a:schemeClr val="bg1"/>
              </a:solidFill>
              <a:effectLst/>
              <a:latin typeface="+mn-lt"/>
              <a:ea typeface="+mn-ea"/>
              <a:cs typeface="+mn-cs"/>
            </a:rPr>
            <a:t> within the </a:t>
          </a:r>
          <a:r>
            <a:rPr lang="en-GB" sz="1100" i="1">
              <a:solidFill>
                <a:schemeClr val="bg1"/>
              </a:solidFill>
              <a:effectLst/>
              <a:latin typeface="+mn-lt"/>
              <a:ea typeface="+mn-ea"/>
              <a:cs typeface="+mn-cs"/>
            </a:rPr>
            <a:t>'Magic Numbers</a:t>
          </a:r>
          <a:r>
            <a:rPr lang="en-GB" sz="1100">
              <a:solidFill>
                <a:schemeClr val="bg1"/>
              </a:solidFill>
              <a:effectLst/>
              <a:latin typeface="+mn-lt"/>
              <a:ea typeface="+mn-ea"/>
              <a:cs typeface="+mn-cs"/>
            </a:rPr>
            <a:t>'. However, to purchase augments you have to have a certain amount of Nano-Bots within</a:t>
          </a:r>
          <a:r>
            <a:rPr lang="en-GB" sz="1100" baseline="0">
              <a:solidFill>
                <a:schemeClr val="bg1"/>
              </a:solidFill>
              <a:effectLst/>
              <a:latin typeface="+mn-lt"/>
              <a:ea typeface="+mn-ea"/>
              <a:cs typeface="+mn-cs"/>
            </a:rPr>
            <a:t> your inventory</a:t>
          </a:r>
          <a:r>
            <a:rPr lang="en-GB" sz="1100">
              <a:solidFill>
                <a:schemeClr val="bg1"/>
              </a:solidFill>
              <a:effectLst/>
              <a:latin typeface="+mn-lt"/>
              <a:ea typeface="+mn-ea"/>
              <a:cs typeface="+mn-cs"/>
            </a:rPr>
            <a:t>. Augments have different levels, each</a:t>
          </a:r>
          <a:r>
            <a:rPr lang="en-GB" sz="1100" baseline="0">
              <a:solidFill>
                <a:schemeClr val="bg1"/>
              </a:solidFill>
              <a:effectLst/>
              <a:latin typeface="+mn-lt"/>
              <a:ea typeface="+mn-ea"/>
              <a:cs typeface="+mn-cs"/>
            </a:rPr>
            <a:t> purchasable level increase the </a:t>
          </a:r>
          <a:r>
            <a:rPr lang="en-GB" sz="1100">
              <a:solidFill>
                <a:schemeClr val="bg1"/>
              </a:solidFill>
              <a:effectLst/>
              <a:latin typeface="+mn-lt"/>
              <a:ea typeface="+mn-ea"/>
              <a:cs typeface="+mn-cs"/>
            </a:rPr>
            <a:t>price and Nano-Bots needed. On the spreadsheet, you are able to change the 'Augment Level', which in return will change the price of the augment and the Nano-Bots needed. </a:t>
          </a:r>
        </a:p>
      </xdr:txBody>
    </xdr:sp>
    <xdr:clientData/>
  </xdr:twoCellAnchor>
  <xdr:twoCellAnchor>
    <xdr:from>
      <xdr:col>7</xdr:col>
      <xdr:colOff>0</xdr:colOff>
      <xdr:row>8</xdr:row>
      <xdr:rowOff>0</xdr:rowOff>
    </xdr:from>
    <xdr:to>
      <xdr:col>18</xdr:col>
      <xdr:colOff>19050</xdr:colOff>
      <xdr:row>10</xdr:row>
      <xdr:rowOff>57150</xdr:rowOff>
    </xdr:to>
    <xdr:sp macro="" textlink="">
      <xdr:nvSpPr>
        <xdr:cNvPr id="5" name="TextBox 4"/>
        <xdr:cNvSpPr txBox="1"/>
      </xdr:nvSpPr>
      <xdr:spPr>
        <a:xfrm>
          <a:off x="4695825" y="1524000"/>
          <a:ext cx="11115675" cy="43815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effectLst/>
              <a:latin typeface="+mn-lt"/>
              <a:ea typeface="+mn-ea"/>
              <a:cs typeface="+mn-cs"/>
            </a:rPr>
            <a:t>Payback for items: </a:t>
          </a:r>
          <a:r>
            <a:rPr lang="en-GB" sz="1100">
              <a:solidFill>
                <a:schemeClr val="bg1"/>
              </a:solidFill>
              <a:effectLst/>
              <a:latin typeface="+mn-lt"/>
              <a:ea typeface="+mn-ea"/>
              <a:cs typeface="+mn-cs"/>
            </a:rPr>
            <a:t>By adjusting the 'Kill and Mission counter' as well as your 'Weapon Choice', the spreadsheet will calculate how many kills or missions are needed to payback for the weapon the player has purchased. By choosing the 'Quest Level', it will change the amount of 'Credits' given by each kill or mission as mentioned in the previous </a:t>
          </a:r>
          <a:r>
            <a:rPr lang="en-GB" sz="1100" i="1">
              <a:solidFill>
                <a:schemeClr val="bg1"/>
              </a:solidFill>
              <a:effectLst/>
              <a:latin typeface="+mn-lt"/>
              <a:ea typeface="+mn-ea"/>
              <a:cs typeface="+mn-cs"/>
            </a:rPr>
            <a:t>'Respect</a:t>
          </a:r>
          <a:r>
            <a:rPr lang="en-GB" sz="1100" i="1" baseline="0">
              <a:solidFill>
                <a:schemeClr val="bg1"/>
              </a:solidFill>
              <a:effectLst/>
              <a:latin typeface="+mn-lt"/>
              <a:ea typeface="+mn-ea"/>
              <a:cs typeface="+mn-cs"/>
            </a:rPr>
            <a:t> &amp; Credits' </a:t>
          </a:r>
          <a:r>
            <a:rPr lang="en-GB" sz="1100">
              <a:solidFill>
                <a:schemeClr val="bg1"/>
              </a:solidFill>
              <a:effectLst/>
              <a:latin typeface="+mn-lt"/>
              <a:ea typeface="+mn-ea"/>
              <a:cs typeface="+mn-cs"/>
            </a:rPr>
            <a:t>spreadsheets.</a:t>
          </a:r>
        </a:p>
        <a:p>
          <a:endParaRPr lang="en-GB" sz="1100">
            <a:solidFill>
              <a:schemeClr val="bg1"/>
            </a:solidFill>
            <a:effectLst/>
            <a:latin typeface="+mn-lt"/>
            <a:ea typeface="+mn-ea"/>
            <a:cs typeface="+mn-cs"/>
          </a:endParaRPr>
        </a:p>
      </xdr:txBody>
    </xdr:sp>
    <xdr:clientData/>
  </xdr:twoCellAnchor>
  <xdr:twoCellAnchor>
    <xdr:from>
      <xdr:col>0</xdr:col>
      <xdr:colOff>0</xdr:colOff>
      <xdr:row>55</xdr:row>
      <xdr:rowOff>0</xdr:rowOff>
    </xdr:from>
    <xdr:to>
      <xdr:col>4</xdr:col>
      <xdr:colOff>952500</xdr:colOff>
      <xdr:row>62</xdr:row>
      <xdr:rowOff>9525</xdr:rowOff>
    </xdr:to>
    <xdr:sp macro="" textlink="">
      <xdr:nvSpPr>
        <xdr:cNvPr id="6" name="TextBox 5"/>
        <xdr:cNvSpPr txBox="1"/>
      </xdr:nvSpPr>
      <xdr:spPr>
        <a:xfrm>
          <a:off x="0" y="10668000"/>
          <a:ext cx="4467225" cy="134302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effectLst/>
              <a:latin typeface="+mn-lt"/>
              <a:ea typeface="+mn-ea"/>
              <a:cs typeface="+mn-cs"/>
            </a:rPr>
            <a:t>Black-Market Weapon Mods: </a:t>
          </a:r>
          <a:r>
            <a:rPr lang="en-GB" sz="1100">
              <a:solidFill>
                <a:schemeClr val="bg1"/>
              </a:solidFill>
              <a:effectLst/>
              <a:latin typeface="+mn-lt"/>
              <a:ea typeface="+mn-ea"/>
              <a:cs typeface="+mn-cs"/>
            </a:rPr>
            <a:t>The weapon mods are calculated by using the ‘</a:t>
          </a:r>
          <a:r>
            <a:rPr lang="en-GB" sz="1100" i="1">
              <a:solidFill>
                <a:schemeClr val="bg1"/>
              </a:solidFill>
              <a:effectLst/>
              <a:latin typeface="+mn-lt"/>
              <a:ea typeface="+mn-ea"/>
              <a:cs typeface="+mn-cs"/>
            </a:rPr>
            <a:t>Exchange Rate</a:t>
          </a:r>
          <a:r>
            <a:rPr lang="en-GB" sz="1100">
              <a:solidFill>
                <a:schemeClr val="bg1"/>
              </a:solidFill>
              <a:effectLst/>
              <a:latin typeface="+mn-lt"/>
              <a:ea typeface="+mn-ea"/>
              <a:cs typeface="+mn-cs"/>
            </a:rPr>
            <a:t>’ spreadsheet, specifically the '</a:t>
          </a:r>
          <a:r>
            <a:rPr lang="en-GB" sz="1100" i="1">
              <a:solidFill>
                <a:schemeClr val="bg1"/>
              </a:solidFill>
              <a:effectLst/>
              <a:latin typeface="+mn-lt"/>
              <a:ea typeface="+mn-ea"/>
              <a:cs typeface="+mn-cs"/>
            </a:rPr>
            <a:t>Weapon Mod</a:t>
          </a:r>
          <a:r>
            <a:rPr lang="en-GB" sz="1100">
              <a:solidFill>
                <a:schemeClr val="bg1"/>
              </a:solidFill>
              <a:effectLst/>
              <a:latin typeface="+mn-lt"/>
              <a:ea typeface="+mn-ea"/>
              <a:cs typeface="+mn-cs"/>
            </a:rPr>
            <a:t> </a:t>
          </a:r>
          <a:r>
            <a:rPr lang="en-GB" sz="1100" i="1">
              <a:solidFill>
                <a:schemeClr val="bg1"/>
              </a:solidFill>
              <a:effectLst/>
              <a:latin typeface="+mn-lt"/>
              <a:ea typeface="+mn-ea"/>
              <a:cs typeface="+mn-cs"/>
            </a:rPr>
            <a:t>Multipliers</a:t>
          </a:r>
          <a:r>
            <a:rPr lang="en-GB" sz="1100">
              <a:solidFill>
                <a:schemeClr val="bg1"/>
              </a:solidFill>
              <a:effectLst/>
              <a:latin typeface="+mn-lt"/>
              <a:ea typeface="+mn-ea"/>
              <a:cs typeface="+mn-cs"/>
            </a:rPr>
            <a:t>' under the 'Magic Numbers' heading, and the previous Black-Market economy of weapon prices. You will be able to select which weapon you want to level up. Once selected under the required mod level, the price will increase by a specific percentage of the buying price in the earlier model of the Black-Market economy.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activeCell="H23" sqref="H23"/>
    </sheetView>
  </sheetViews>
  <sheetFormatPr defaultRowHeight="15" x14ac:dyDescent="0.25"/>
  <cols>
    <col min="1" max="1" width="16.5703125" bestFit="1" customWidth="1"/>
    <col min="2" max="2" width="9.140625" customWidth="1"/>
    <col min="3" max="3" width="2.85546875" customWidth="1"/>
    <col min="4" max="4" width="33" bestFit="1" customWidth="1"/>
    <col min="5" max="5" width="5.5703125" bestFit="1" customWidth="1"/>
    <col min="7" max="8" width="9.140625" customWidth="1"/>
    <col min="9" max="9" width="12.5703125" bestFit="1" customWidth="1"/>
    <col min="10" max="11" width="9.140625" customWidth="1"/>
    <col min="14" max="15" width="14.85546875" bestFit="1" customWidth="1"/>
    <col min="16" max="16" width="9.140625" customWidth="1"/>
  </cols>
  <sheetData>
    <row r="1" spans="1:10" x14ac:dyDescent="0.25">
      <c r="A1" s="7" t="s">
        <v>170</v>
      </c>
      <c r="C1" s="9"/>
      <c r="D1" s="7" t="s">
        <v>22</v>
      </c>
    </row>
    <row r="2" spans="1:10" ht="15" customHeight="1" x14ac:dyDescent="0.25">
      <c r="A2" s="9"/>
      <c r="B2" s="9"/>
      <c r="C2" s="9"/>
      <c r="D2" s="9"/>
      <c r="E2" s="9"/>
      <c r="I2" s="8" t="s">
        <v>162</v>
      </c>
    </row>
    <row r="3" spans="1:10" x14ac:dyDescent="0.25">
      <c r="A3" s="20" t="s">
        <v>20</v>
      </c>
      <c r="B3">
        <v>10</v>
      </c>
      <c r="C3" s="9"/>
      <c r="D3" s="18" t="s">
        <v>23</v>
      </c>
      <c r="E3" s="42">
        <v>1</v>
      </c>
      <c r="I3" t="s">
        <v>163</v>
      </c>
      <c r="J3" s="2"/>
    </row>
    <row r="4" spans="1:10" x14ac:dyDescent="0.25">
      <c r="A4" s="33" t="s">
        <v>19</v>
      </c>
      <c r="B4">
        <v>5</v>
      </c>
      <c r="C4" s="9"/>
      <c r="D4" s="18" t="s">
        <v>29</v>
      </c>
      <c r="E4" s="42">
        <v>3</v>
      </c>
      <c r="I4" t="s">
        <v>164</v>
      </c>
      <c r="J4" s="4"/>
    </row>
    <row r="5" spans="1:10" x14ac:dyDescent="0.25">
      <c r="A5" s="34" t="s">
        <v>32</v>
      </c>
      <c r="B5">
        <v>1</v>
      </c>
      <c r="C5" s="9"/>
      <c r="D5" s="18" t="s">
        <v>30</v>
      </c>
      <c r="E5" s="42">
        <v>2</v>
      </c>
      <c r="I5" t="s">
        <v>165</v>
      </c>
      <c r="J5" s="10"/>
    </row>
    <row r="6" spans="1:10" x14ac:dyDescent="0.25">
      <c r="A6" s="24" t="s">
        <v>171</v>
      </c>
      <c r="B6">
        <v>2</v>
      </c>
      <c r="C6" s="9"/>
      <c r="D6" s="18" t="s">
        <v>167</v>
      </c>
      <c r="E6" s="42">
        <v>1.5</v>
      </c>
      <c r="I6" t="s">
        <v>103</v>
      </c>
      <c r="J6" s="3"/>
    </row>
    <row r="7" spans="1:10" x14ac:dyDescent="0.25">
      <c r="A7" s="26" t="s">
        <v>65</v>
      </c>
      <c r="B7">
        <v>3</v>
      </c>
      <c r="C7" s="9"/>
      <c r="D7" s="18" t="s">
        <v>24</v>
      </c>
      <c r="E7" s="42">
        <v>100</v>
      </c>
      <c r="I7" t="s">
        <v>166</v>
      </c>
      <c r="J7" s="6"/>
    </row>
    <row r="8" spans="1:10" x14ac:dyDescent="0.25">
      <c r="A8" s="51" t="s">
        <v>168</v>
      </c>
      <c r="B8">
        <v>1</v>
      </c>
      <c r="C8" s="9"/>
      <c r="D8" s="20" t="s">
        <v>25</v>
      </c>
      <c r="E8" s="43">
        <v>50</v>
      </c>
      <c r="I8" t="s">
        <v>119</v>
      </c>
      <c r="J8" s="16"/>
    </row>
    <row r="9" spans="1:10" ht="15" customHeight="1" x14ac:dyDescent="0.25">
      <c r="C9" s="9"/>
      <c r="D9" s="21" t="s">
        <v>26</v>
      </c>
      <c r="E9" s="44">
        <v>5</v>
      </c>
    </row>
    <row r="10" spans="1:10" x14ac:dyDescent="0.25">
      <c r="C10" s="9"/>
      <c r="D10" s="22" t="s">
        <v>54</v>
      </c>
      <c r="E10" s="45">
        <v>8</v>
      </c>
    </row>
    <row r="11" spans="1:10" x14ac:dyDescent="0.25">
      <c r="C11" s="9"/>
      <c r="D11" s="22" t="s">
        <v>55</v>
      </c>
      <c r="E11" s="45">
        <v>10</v>
      </c>
    </row>
    <row r="12" spans="1:10" x14ac:dyDescent="0.25">
      <c r="C12" s="9"/>
      <c r="D12" s="22" t="s">
        <v>56</v>
      </c>
      <c r="E12" s="45">
        <v>6.5</v>
      </c>
    </row>
    <row r="13" spans="1:10" x14ac:dyDescent="0.25">
      <c r="C13" s="9"/>
      <c r="D13" s="22" t="s">
        <v>31</v>
      </c>
      <c r="E13" s="42">
        <v>15</v>
      </c>
    </row>
    <row r="14" spans="1:10" x14ac:dyDescent="0.25">
      <c r="C14" s="9"/>
      <c r="D14" s="23" t="s">
        <v>27</v>
      </c>
      <c r="E14" s="43">
        <v>30</v>
      </c>
    </row>
    <row r="15" spans="1:10" x14ac:dyDescent="0.25">
      <c r="C15" s="9"/>
      <c r="D15" s="24" t="s">
        <v>70</v>
      </c>
      <c r="E15" s="44">
        <v>10</v>
      </c>
    </row>
    <row r="16" spans="1:10" x14ac:dyDescent="0.25">
      <c r="A16" s="19"/>
      <c r="C16" s="9"/>
      <c r="D16" s="25" t="s">
        <v>71</v>
      </c>
      <c r="E16" s="42">
        <v>10</v>
      </c>
    </row>
    <row r="17" spans="2:14" x14ac:dyDescent="0.25">
      <c r="C17" s="9"/>
      <c r="D17" s="25" t="s">
        <v>80</v>
      </c>
      <c r="E17" s="42">
        <v>5</v>
      </c>
    </row>
    <row r="18" spans="2:14" x14ac:dyDescent="0.25">
      <c r="C18" s="9"/>
      <c r="D18" s="25" t="s">
        <v>81</v>
      </c>
      <c r="E18" s="42">
        <v>5</v>
      </c>
    </row>
    <row r="19" spans="2:14" x14ac:dyDescent="0.25">
      <c r="C19" s="9"/>
      <c r="D19" s="25" t="s">
        <v>83</v>
      </c>
      <c r="E19" s="42">
        <v>2</v>
      </c>
    </row>
    <row r="20" spans="2:14" x14ac:dyDescent="0.25">
      <c r="C20" s="9"/>
      <c r="D20" s="25" t="s">
        <v>82</v>
      </c>
      <c r="E20" s="42">
        <v>8</v>
      </c>
    </row>
    <row r="21" spans="2:14" x14ac:dyDescent="0.25">
      <c r="C21" s="9"/>
      <c r="D21" s="25" t="s">
        <v>84</v>
      </c>
      <c r="E21" s="42">
        <v>3</v>
      </c>
    </row>
    <row r="22" spans="2:14" x14ac:dyDescent="0.25">
      <c r="C22" s="9"/>
      <c r="D22" s="26" t="s">
        <v>85</v>
      </c>
      <c r="E22" s="43">
        <v>3</v>
      </c>
    </row>
    <row r="23" spans="2:14" x14ac:dyDescent="0.25">
      <c r="C23" s="9"/>
      <c r="D23" s="27" t="s">
        <v>89</v>
      </c>
      <c r="E23" s="44">
        <v>2</v>
      </c>
    </row>
    <row r="24" spans="2:14" x14ac:dyDescent="0.25">
      <c r="B24" s="5"/>
      <c r="C24" s="38"/>
      <c r="D24" s="28" t="s">
        <v>33</v>
      </c>
      <c r="E24" s="45">
        <v>6</v>
      </c>
    </row>
    <row r="25" spans="2:14" x14ac:dyDescent="0.25">
      <c r="B25" s="5"/>
      <c r="C25" s="38"/>
      <c r="D25" s="28" t="s">
        <v>34</v>
      </c>
      <c r="E25" s="42">
        <v>45</v>
      </c>
    </row>
    <row r="26" spans="2:14" x14ac:dyDescent="0.25">
      <c r="C26" s="38"/>
      <c r="D26" s="28" t="s">
        <v>35</v>
      </c>
      <c r="E26" s="42">
        <v>15</v>
      </c>
    </row>
    <row r="27" spans="2:14" x14ac:dyDescent="0.25">
      <c r="C27" s="9"/>
      <c r="D27" s="28" t="s">
        <v>36</v>
      </c>
      <c r="E27" s="42">
        <v>10</v>
      </c>
    </row>
    <row r="28" spans="2:14" x14ac:dyDescent="0.25">
      <c r="C28" s="9"/>
      <c r="D28" s="28" t="s">
        <v>37</v>
      </c>
      <c r="E28" s="42">
        <v>120</v>
      </c>
    </row>
    <row r="29" spans="2:14" x14ac:dyDescent="0.25">
      <c r="C29" s="9"/>
      <c r="D29" s="28" t="s">
        <v>38</v>
      </c>
      <c r="E29" s="42">
        <v>160</v>
      </c>
      <c r="M29" s="5"/>
      <c r="N29" s="5"/>
    </row>
    <row r="30" spans="2:14" x14ac:dyDescent="0.25">
      <c r="C30" s="9"/>
      <c r="D30" s="28" t="s">
        <v>39</v>
      </c>
      <c r="E30" s="42">
        <v>50</v>
      </c>
    </row>
    <row r="31" spans="2:14" x14ac:dyDescent="0.25">
      <c r="C31" s="9"/>
      <c r="D31" s="29" t="s">
        <v>40</v>
      </c>
      <c r="E31" s="43">
        <v>20</v>
      </c>
      <c r="J31" s="1"/>
    </row>
    <row r="32" spans="2:14" x14ac:dyDescent="0.25">
      <c r="C32" s="9"/>
      <c r="D32" s="36" t="s">
        <v>125</v>
      </c>
      <c r="E32" s="46">
        <v>1.5</v>
      </c>
      <c r="J32" s="1"/>
    </row>
    <row r="33" spans="3:10" x14ac:dyDescent="0.25">
      <c r="C33" s="9"/>
      <c r="D33" s="36" t="s">
        <v>126</v>
      </c>
      <c r="E33" s="46">
        <v>1</v>
      </c>
      <c r="J33" s="1"/>
    </row>
    <row r="34" spans="3:10" x14ac:dyDescent="0.25">
      <c r="C34" s="9"/>
      <c r="D34" s="37" t="s">
        <v>127</v>
      </c>
      <c r="E34" s="43">
        <v>0.1</v>
      </c>
      <c r="J34" s="1"/>
    </row>
    <row r="35" spans="3:10" x14ac:dyDescent="0.25">
      <c r="C35" s="9"/>
      <c r="D35" s="30" t="s">
        <v>107</v>
      </c>
      <c r="E35" s="42">
        <v>2</v>
      </c>
      <c r="J35" s="1"/>
    </row>
    <row r="36" spans="3:10" x14ac:dyDescent="0.25">
      <c r="C36" s="9"/>
      <c r="D36" s="31" t="s">
        <v>108</v>
      </c>
      <c r="E36" s="42">
        <v>4</v>
      </c>
      <c r="J36" s="1"/>
    </row>
    <row r="37" spans="3:10" x14ac:dyDescent="0.25">
      <c r="C37" s="9"/>
      <c r="D37" s="32" t="s">
        <v>109</v>
      </c>
      <c r="E37" s="42">
        <v>6</v>
      </c>
      <c r="J37" s="1"/>
    </row>
    <row r="38" spans="3:10" x14ac:dyDescent="0.25">
      <c r="C38" s="9"/>
      <c r="D38" s="32" t="s">
        <v>110</v>
      </c>
      <c r="E38" s="42">
        <v>8</v>
      </c>
      <c r="J38" s="1"/>
    </row>
    <row r="39" spans="3:10" x14ac:dyDescent="0.25">
      <c r="C39" s="9"/>
      <c r="D39" s="32" t="s">
        <v>111</v>
      </c>
      <c r="E39" s="42">
        <v>10</v>
      </c>
      <c r="J39" s="1"/>
    </row>
    <row r="40" spans="3:10" x14ac:dyDescent="0.25">
      <c r="C40" s="9"/>
      <c r="D40" s="32" t="s">
        <v>112</v>
      </c>
      <c r="E40" s="42">
        <v>12</v>
      </c>
    </row>
    <row r="41" spans="3:10" x14ac:dyDescent="0.25">
      <c r="C41" s="9"/>
      <c r="D41" s="32" t="s">
        <v>113</v>
      </c>
      <c r="E41" s="42">
        <v>14</v>
      </c>
    </row>
    <row r="42" spans="3:10" x14ac:dyDescent="0.25">
      <c r="C42" s="9"/>
      <c r="D42" s="32" t="s">
        <v>114</v>
      </c>
      <c r="E42" s="42">
        <v>16</v>
      </c>
    </row>
    <row r="43" spans="3:10" x14ac:dyDescent="0.25">
      <c r="C43" s="9"/>
      <c r="D43" s="32" t="s">
        <v>115</v>
      </c>
      <c r="E43" s="42">
        <v>18</v>
      </c>
    </row>
    <row r="44" spans="3:10" x14ac:dyDescent="0.25">
      <c r="C44" s="9"/>
      <c r="D44" s="32" t="s">
        <v>116</v>
      </c>
      <c r="E44" s="42">
        <v>20</v>
      </c>
    </row>
    <row r="45" spans="3:10" x14ac:dyDescent="0.25">
      <c r="C45" s="9"/>
      <c r="D45" s="32" t="s">
        <v>117</v>
      </c>
      <c r="E45" s="42">
        <v>22</v>
      </c>
    </row>
    <row r="46" spans="3:10" x14ac:dyDescent="0.25">
      <c r="C46" s="9"/>
      <c r="D46" s="32" t="s">
        <v>118</v>
      </c>
      <c r="E46" s="47">
        <v>0.4</v>
      </c>
    </row>
    <row r="47" spans="3:10" x14ac:dyDescent="0.25">
      <c r="C47" s="9"/>
      <c r="D47" s="32" t="s">
        <v>128</v>
      </c>
      <c r="E47" s="45">
        <v>20</v>
      </c>
    </row>
    <row r="48" spans="3:10" x14ac:dyDescent="0.25">
      <c r="C48" s="9"/>
      <c r="D48" s="32" t="s">
        <v>129</v>
      </c>
      <c r="E48" s="45">
        <v>40</v>
      </c>
    </row>
    <row r="49" spans="3:5" x14ac:dyDescent="0.25">
      <c r="C49" s="9"/>
      <c r="D49" s="32" t="s">
        <v>130</v>
      </c>
      <c r="E49" s="45">
        <v>60</v>
      </c>
    </row>
    <row r="50" spans="3:5" x14ac:dyDescent="0.25">
      <c r="C50" s="9"/>
      <c r="D50" s="32" t="s">
        <v>151</v>
      </c>
      <c r="E50" s="47">
        <v>1.5</v>
      </c>
    </row>
    <row r="51" spans="3:5" x14ac:dyDescent="0.25">
      <c r="C51" s="9"/>
      <c r="D51" s="32" t="s">
        <v>152</v>
      </c>
      <c r="E51" s="47">
        <v>1.6</v>
      </c>
    </row>
    <row r="52" spans="3:5" x14ac:dyDescent="0.25">
      <c r="C52" s="9"/>
      <c r="D52" s="32" t="s">
        <v>153</v>
      </c>
      <c r="E52" s="47">
        <v>1.7</v>
      </c>
    </row>
    <row r="53" spans="3:5" x14ac:dyDescent="0.25">
      <c r="C53" s="9"/>
      <c r="D53" s="32" t="s">
        <v>154</v>
      </c>
      <c r="E53" s="47">
        <v>1.8</v>
      </c>
    </row>
    <row r="54" spans="3:5" x14ac:dyDescent="0.25">
      <c r="C54" s="9"/>
      <c r="D54" s="32" t="s">
        <v>155</v>
      </c>
      <c r="E54" s="47">
        <v>1.9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2"/>
  <sheetViews>
    <sheetView topLeftCell="A40" workbookViewId="0">
      <selection activeCell="M32" sqref="M32"/>
    </sheetView>
  </sheetViews>
  <sheetFormatPr defaultRowHeight="15" x14ac:dyDescent="0.25"/>
  <cols>
    <col min="1" max="1" width="34.85546875" bestFit="1" customWidth="1"/>
    <col min="2" max="2" width="5" bestFit="1" customWidth="1"/>
    <col min="8" max="8" width="2.85546875" customWidth="1"/>
    <col min="10" max="10" width="28.28515625" bestFit="1" customWidth="1"/>
    <col min="11" max="11" width="11.5703125" bestFit="1" customWidth="1"/>
    <col min="13" max="13" width="19.28515625" bestFit="1" customWidth="1"/>
    <col min="16" max="16" width="7.140625" bestFit="1" customWidth="1"/>
    <col min="17" max="17" width="9.5703125" bestFit="1" customWidth="1"/>
    <col min="20" max="20" width="2.85546875" customWidth="1"/>
  </cols>
  <sheetData>
    <row r="1" spans="1:20" x14ac:dyDescent="0.25">
      <c r="A1" s="8" t="s">
        <v>41</v>
      </c>
      <c r="H1" s="9"/>
      <c r="Q1" s="7" t="s">
        <v>63</v>
      </c>
      <c r="R1" s="7" t="s">
        <v>62</v>
      </c>
      <c r="T1" s="9"/>
    </row>
    <row r="2" spans="1:20" x14ac:dyDescent="0.25">
      <c r="A2" t="s">
        <v>1</v>
      </c>
      <c r="B2" s="40">
        <v>1</v>
      </c>
      <c r="H2" s="9"/>
      <c r="J2" s="11" t="s">
        <v>57</v>
      </c>
      <c r="K2" s="40">
        <v>1</v>
      </c>
      <c r="M2" s="11" t="s">
        <v>28</v>
      </c>
      <c r="N2" s="40">
        <v>1</v>
      </c>
      <c r="P2" t="s">
        <v>61</v>
      </c>
      <c r="Q2" s="40">
        <f>SUM('Exchange Rate'!B3)*('Exchange Rate'!E3)*K2*N2</f>
        <v>10</v>
      </c>
      <c r="R2" s="40">
        <f>SUM('Exchange Rate'!B4)*('Exchange Rate'!E9)*K2*N2</f>
        <v>25</v>
      </c>
      <c r="T2" s="9"/>
    </row>
    <row r="3" spans="1:20" x14ac:dyDescent="0.25">
      <c r="A3" t="s">
        <v>2</v>
      </c>
      <c r="B3" s="40">
        <v>2</v>
      </c>
      <c r="H3" s="9"/>
      <c r="J3" s="11" t="s">
        <v>58</v>
      </c>
      <c r="K3" s="40">
        <v>1</v>
      </c>
      <c r="P3" t="s">
        <v>61</v>
      </c>
      <c r="Q3" s="40">
        <f>SUM('Exchange Rate'!B3)*('Exchange Rate'!E5)*K3*N2</f>
        <v>20</v>
      </c>
      <c r="R3" s="40">
        <f>SUM('Exchange Rate'!B4)*('Exchange Rate'!E10)*K3*N2</f>
        <v>40</v>
      </c>
      <c r="T3" s="9"/>
    </row>
    <row r="4" spans="1:20" x14ac:dyDescent="0.25">
      <c r="A4" s="1" t="s">
        <v>3</v>
      </c>
      <c r="B4" s="40">
        <v>3</v>
      </c>
      <c r="H4" s="9"/>
      <c r="J4" s="11" t="s">
        <v>59</v>
      </c>
      <c r="K4" s="40">
        <v>1</v>
      </c>
      <c r="P4" t="s">
        <v>61</v>
      </c>
      <c r="Q4" s="40">
        <f>SUM('Exchange Rate'!B3)*('Exchange Rate'!E4)*K4*N2</f>
        <v>30</v>
      </c>
      <c r="R4" s="40">
        <f>SUM('Exchange Rate'!B4)*('Exchange Rate'!E11)*K4*N2</f>
        <v>50</v>
      </c>
      <c r="T4" s="9"/>
    </row>
    <row r="5" spans="1:20" x14ac:dyDescent="0.25">
      <c r="A5" s="1" t="s">
        <v>4</v>
      </c>
      <c r="B5" s="40">
        <v>4</v>
      </c>
      <c r="H5" s="9"/>
      <c r="J5" s="11" t="s">
        <v>60</v>
      </c>
      <c r="K5" s="40">
        <v>1</v>
      </c>
      <c r="P5" t="s">
        <v>61</v>
      </c>
      <c r="Q5" s="40">
        <f>SUM('Exchange Rate'!B3)*('Exchange Rate'!E6)*K5*N2</f>
        <v>15</v>
      </c>
      <c r="R5" s="40">
        <f>SUM('Exchange Rate'!B4)*('Exchange Rate'!E12)*K5*N2</f>
        <v>32.5</v>
      </c>
      <c r="T5" s="9"/>
    </row>
    <row r="6" spans="1:20" x14ac:dyDescent="0.25">
      <c r="A6" s="1" t="s">
        <v>6</v>
      </c>
      <c r="B6" s="40">
        <v>5</v>
      </c>
      <c r="H6" s="9"/>
      <c r="J6" s="11" t="s">
        <v>66</v>
      </c>
      <c r="K6" s="40">
        <v>1</v>
      </c>
      <c r="P6" t="s">
        <v>61</v>
      </c>
      <c r="Q6" s="40">
        <f>SUM('Exchange Rate'!B3)*('Exchange Rate'!E7)*K6*N2</f>
        <v>1000</v>
      </c>
      <c r="R6" s="40">
        <f>SUM('Exchange Rate'!B4)*('Exchange Rate'!E14)*K6*N2</f>
        <v>150</v>
      </c>
      <c r="T6" s="9"/>
    </row>
    <row r="7" spans="1:20" x14ac:dyDescent="0.25">
      <c r="A7" s="1" t="s">
        <v>7</v>
      </c>
      <c r="B7" s="40">
        <v>6</v>
      </c>
      <c r="H7" s="9"/>
      <c r="J7" s="11" t="s">
        <v>67</v>
      </c>
      <c r="K7" s="40">
        <v>1</v>
      </c>
      <c r="P7" t="s">
        <v>61</v>
      </c>
      <c r="Q7" s="40">
        <f>SUM('Exchange Rate'!B3)*('Exchange Rate'!E8)*K7*N2</f>
        <v>500</v>
      </c>
      <c r="R7" s="40">
        <f>SUM('Exchange Rate'!B4)*('Exchange Rate'!E13)*K7*N2</f>
        <v>75</v>
      </c>
      <c r="T7" s="9"/>
    </row>
    <row r="8" spans="1:20" x14ac:dyDescent="0.25">
      <c r="A8" s="1" t="s">
        <v>8</v>
      </c>
      <c r="B8" s="40">
        <v>7</v>
      </c>
      <c r="H8" s="9"/>
      <c r="P8" s="7" t="s">
        <v>64</v>
      </c>
      <c r="Q8" s="40" t="str">
        <f>IF(AND(SUM(Q2:Q7)&gt;=K18,SUM(Q2:Q7)&lt;=K19),"Rookie",IF(AND(SUM(Q2:Q7)&gt;=K19,SUM(Q2:Q7)&lt;=K20),"Private",IF(AND(SUM(Q2:Q7)&gt;=K20,SUM(Q2:Q7)&lt;=K21),"Corporal",IF(AND(SUM(Q2:Q7)&gt;=K21,SUM(Q2:Q7)&lt;=K22),"Sergeant",IF(AND(SUM(Q2:Q7)&gt;=K22,SUM(Q2:Q7)&lt;=K23),"Warrant Officer",IF(AND(SUM(Q2:Q7)&gt;=K23,SUM(Q2:Q7)&lt;=K24),"Lieutenant",IF(AND(SUM(Q2:Q7)&gt;=K24,SUM(Q2:Q7)&lt;=K25),"Captain",IF(AND(SUM(Q2:Q7)&gt;=K25,SUM(Q2:Q7)&lt;=K26),"Major",IF(AND(SUM(Q2:Q7)&gt;=K26,SUM(Q2:Q7)&lt;=K27),"Colonel",IF(AND(SUM(Q2:Q7)&gt;=K27,SUM(Q2:Q7)&lt;=K28),"General",IF(AND(SUM(Q2:Q7)&gt;=K28),"Boss","Unranked")))))))))))</f>
        <v>Unranked</v>
      </c>
      <c r="R8" s="40">
        <f>SUM(R2:R7)</f>
        <v>372.5</v>
      </c>
      <c r="S8" s="50" t="s">
        <v>169</v>
      </c>
      <c r="T8" s="9"/>
    </row>
    <row r="9" spans="1:20" x14ac:dyDescent="0.25">
      <c r="A9" s="1" t="s">
        <v>5</v>
      </c>
      <c r="B9" s="40">
        <v>8</v>
      </c>
      <c r="H9" s="9"/>
      <c r="T9" s="9"/>
    </row>
    <row r="10" spans="1:20" x14ac:dyDescent="0.25">
      <c r="A10" s="1" t="s">
        <v>9</v>
      </c>
      <c r="B10" s="40">
        <v>9</v>
      </c>
      <c r="H10" s="9"/>
      <c r="T10" s="9"/>
    </row>
    <row r="11" spans="1:20" x14ac:dyDescent="0.25">
      <c r="A11" s="1" t="s">
        <v>10</v>
      </c>
      <c r="B11" s="40">
        <v>10</v>
      </c>
      <c r="H11" s="9"/>
      <c r="T11" s="9"/>
    </row>
    <row r="12" spans="1:20" x14ac:dyDescent="0.25">
      <c r="A12" s="1" t="s">
        <v>11</v>
      </c>
      <c r="B12" s="40">
        <v>11</v>
      </c>
      <c r="H12" s="9"/>
      <c r="T12" s="9"/>
    </row>
    <row r="13" spans="1:20" x14ac:dyDescent="0.25">
      <c r="B13" s="40"/>
      <c r="H13" s="9"/>
      <c r="T13" s="9"/>
    </row>
    <row r="14" spans="1:20" x14ac:dyDescent="0.25">
      <c r="A14" s="9"/>
      <c r="B14" s="41"/>
      <c r="C14" s="9"/>
      <c r="D14" s="9"/>
      <c r="E14" s="9"/>
      <c r="F14" s="9"/>
      <c r="G14" s="9"/>
      <c r="H14" s="9"/>
      <c r="T14" s="9"/>
    </row>
    <row r="15" spans="1:20" x14ac:dyDescent="0.25">
      <c r="A15" s="11" t="s">
        <v>28</v>
      </c>
      <c r="B15" s="40">
        <v>1</v>
      </c>
      <c r="H15" s="9"/>
      <c r="T15" s="9"/>
    </row>
    <row r="16" spans="1:20" x14ac:dyDescent="0.25">
      <c r="B16" s="40"/>
      <c r="H16" s="9"/>
      <c r="J16" s="7" t="s">
        <v>0</v>
      </c>
      <c r="K16" s="7" t="s">
        <v>21</v>
      </c>
      <c r="T16" s="9"/>
    </row>
    <row r="17" spans="1:21" x14ac:dyDescent="0.25">
      <c r="A17" s="12" t="s">
        <v>42</v>
      </c>
      <c r="B17" s="40">
        <f>SUM('Exchange Rate'!B3)*('Exchange Rate'!E3)*(B15)</f>
        <v>10</v>
      </c>
      <c r="H17" s="9"/>
      <c r="T17" s="9"/>
    </row>
    <row r="18" spans="1:21" x14ac:dyDescent="0.25">
      <c r="A18" s="12" t="s">
        <v>44</v>
      </c>
      <c r="B18" s="40">
        <f>SUM('Exchange Rate'!B3)*('Exchange Rate'!E5)*(B15)</f>
        <v>20</v>
      </c>
      <c r="H18" s="9"/>
      <c r="J18" t="s">
        <v>1</v>
      </c>
      <c r="K18" s="48">
        <v>2500</v>
      </c>
      <c r="T18" s="9"/>
    </row>
    <row r="19" spans="1:21" x14ac:dyDescent="0.25">
      <c r="A19" s="12" t="s">
        <v>45</v>
      </c>
      <c r="B19" s="40">
        <f>SUM('Exchange Rate'!B3)*('Exchange Rate'!E4)*(B15)</f>
        <v>30</v>
      </c>
      <c r="H19" s="9"/>
      <c r="J19" t="s">
        <v>2</v>
      </c>
      <c r="K19" s="48">
        <v>5000</v>
      </c>
      <c r="T19" s="9"/>
    </row>
    <row r="20" spans="1:21" x14ac:dyDescent="0.25">
      <c r="A20" s="12" t="s">
        <v>46</v>
      </c>
      <c r="B20" s="40">
        <f>SUM('Exchange Rate'!B3)*('Exchange Rate'!E6)*(B15)</f>
        <v>15</v>
      </c>
      <c r="H20" s="9"/>
      <c r="J20" s="1" t="s">
        <v>3</v>
      </c>
      <c r="K20" s="48">
        <v>7500</v>
      </c>
      <c r="T20" s="9"/>
    </row>
    <row r="21" spans="1:21" x14ac:dyDescent="0.25">
      <c r="A21" s="12" t="s">
        <v>49</v>
      </c>
      <c r="B21" s="40">
        <f>SUM('Exchange Rate'!B3)*('Exchange Rate'!E7)*(B15)</f>
        <v>1000</v>
      </c>
      <c r="H21" s="9"/>
      <c r="J21" s="1" t="s">
        <v>4</v>
      </c>
      <c r="K21" s="48">
        <v>10000</v>
      </c>
      <c r="T21" s="9"/>
    </row>
    <row r="22" spans="1:21" x14ac:dyDescent="0.25">
      <c r="A22" s="12" t="s">
        <v>43</v>
      </c>
      <c r="B22" s="40">
        <f>SUM('Exchange Rate'!B3)*('Exchange Rate'!E8)*(B15)</f>
        <v>500</v>
      </c>
      <c r="H22" s="9"/>
      <c r="J22" s="1" t="s">
        <v>6</v>
      </c>
      <c r="K22" s="48">
        <v>25000</v>
      </c>
      <c r="T22" s="9"/>
    </row>
    <row r="23" spans="1:21" x14ac:dyDescent="0.25">
      <c r="B23" s="40"/>
      <c r="H23" s="9"/>
      <c r="J23" s="1" t="s">
        <v>7</v>
      </c>
      <c r="K23" s="48">
        <v>50000</v>
      </c>
      <c r="T23" s="9"/>
    </row>
    <row r="24" spans="1:21" x14ac:dyDescent="0.25">
      <c r="B24" s="40"/>
      <c r="H24" s="9"/>
      <c r="J24" s="1" t="s">
        <v>8</v>
      </c>
      <c r="K24" s="48">
        <v>75000</v>
      </c>
      <c r="T24" s="9"/>
    </row>
    <row r="25" spans="1:21" x14ac:dyDescent="0.25">
      <c r="B25" s="40"/>
      <c r="H25" s="9"/>
      <c r="J25" s="1" t="s">
        <v>5</v>
      </c>
      <c r="K25" s="48">
        <v>100000</v>
      </c>
      <c r="T25" s="9"/>
    </row>
    <row r="26" spans="1:21" x14ac:dyDescent="0.25">
      <c r="B26" s="40"/>
      <c r="H26" s="9"/>
      <c r="J26" s="1" t="s">
        <v>9</v>
      </c>
      <c r="K26" s="48">
        <v>150000</v>
      </c>
      <c r="T26" s="9"/>
    </row>
    <row r="27" spans="1:21" x14ac:dyDescent="0.25">
      <c r="B27" s="40"/>
      <c r="H27" s="9"/>
      <c r="J27" s="1" t="s">
        <v>10</v>
      </c>
      <c r="K27" s="48">
        <v>200000</v>
      </c>
      <c r="T27" s="9"/>
    </row>
    <row r="28" spans="1:21" x14ac:dyDescent="0.25">
      <c r="B28" s="40"/>
      <c r="H28" s="9"/>
      <c r="J28" s="1" t="s">
        <v>11</v>
      </c>
      <c r="K28" s="48">
        <v>250000</v>
      </c>
      <c r="T28" s="9"/>
    </row>
    <row r="29" spans="1:21" x14ac:dyDescent="0.25">
      <c r="B29" s="40"/>
      <c r="H29" s="9"/>
      <c r="T29" s="9"/>
    </row>
    <row r="30" spans="1:21" x14ac:dyDescent="0.25">
      <c r="A30" s="9"/>
      <c r="B30" s="41"/>
      <c r="C30" s="9"/>
      <c r="D30" s="9"/>
      <c r="E30" s="9"/>
      <c r="F30" s="9"/>
      <c r="G30" s="9"/>
      <c r="H30" s="9"/>
      <c r="I30" s="9"/>
      <c r="J30" s="9"/>
      <c r="K30" s="9"/>
      <c r="L30" s="9"/>
      <c r="M30" s="9"/>
      <c r="N30" s="9"/>
      <c r="O30" s="9"/>
      <c r="P30" s="9"/>
      <c r="Q30" s="9"/>
      <c r="R30" s="9"/>
      <c r="S30" s="9"/>
      <c r="T30" s="9"/>
      <c r="U30" s="5"/>
    </row>
    <row r="31" spans="1:21" x14ac:dyDescent="0.25">
      <c r="A31" s="11" t="s">
        <v>28</v>
      </c>
      <c r="B31" s="40">
        <v>1</v>
      </c>
      <c r="H31" s="9"/>
    </row>
    <row r="32" spans="1:21" x14ac:dyDescent="0.25">
      <c r="B32" s="40"/>
      <c r="H32" s="9"/>
    </row>
    <row r="33" spans="1:8" x14ac:dyDescent="0.25">
      <c r="A33" t="s">
        <v>47</v>
      </c>
      <c r="B33" s="40">
        <f>SUM('Exchange Rate'!B4)*('Exchange Rate'!E9)*(B31)</f>
        <v>25</v>
      </c>
      <c r="H33" s="9"/>
    </row>
    <row r="34" spans="1:8" x14ac:dyDescent="0.25">
      <c r="A34" t="s">
        <v>51</v>
      </c>
      <c r="B34" s="40">
        <f>SUM('Exchange Rate'!B4)*('Exchange Rate'!E10)*(B31)</f>
        <v>40</v>
      </c>
      <c r="H34" s="9"/>
    </row>
    <row r="35" spans="1:8" x14ac:dyDescent="0.25">
      <c r="A35" t="s">
        <v>52</v>
      </c>
      <c r="B35" s="40">
        <f>SUM('Exchange Rate'!B4)*('Exchange Rate'!E11)*(B31)</f>
        <v>50</v>
      </c>
      <c r="H35" s="9"/>
    </row>
    <row r="36" spans="1:8" x14ac:dyDescent="0.25">
      <c r="A36" t="s">
        <v>53</v>
      </c>
      <c r="B36" s="40">
        <f>SUM('Exchange Rate'!B4)*('Exchange Rate'!E12)*(B31)</f>
        <v>32.5</v>
      </c>
      <c r="H36" s="9"/>
    </row>
    <row r="37" spans="1:8" x14ac:dyDescent="0.25">
      <c r="A37" t="s">
        <v>48</v>
      </c>
      <c r="B37" s="40">
        <f>SUM('Exchange Rate'!B4)*('Exchange Rate'!E14)*(B31)</f>
        <v>150</v>
      </c>
      <c r="H37" s="9"/>
    </row>
    <row r="38" spans="1:8" x14ac:dyDescent="0.25">
      <c r="A38" t="s">
        <v>50</v>
      </c>
      <c r="B38" s="40">
        <f>SUM('Exchange Rate'!B4)*('Exchange Rate'!E13)*(B31)</f>
        <v>75</v>
      </c>
      <c r="H38" s="9"/>
    </row>
    <row r="39" spans="1:8" x14ac:dyDescent="0.25">
      <c r="B39" s="40"/>
      <c r="H39" s="9"/>
    </row>
    <row r="40" spans="1:8" x14ac:dyDescent="0.25">
      <c r="B40" s="40"/>
      <c r="H40" s="9"/>
    </row>
    <row r="41" spans="1:8" x14ac:dyDescent="0.25">
      <c r="B41" s="40"/>
      <c r="H41" s="9"/>
    </row>
    <row r="42" spans="1:8" x14ac:dyDescent="0.25">
      <c r="B42" s="40"/>
      <c r="H42" s="9"/>
    </row>
    <row r="43" spans="1:8" x14ac:dyDescent="0.25">
      <c r="B43" s="40"/>
      <c r="H43" s="9"/>
    </row>
    <row r="44" spans="1:8" x14ac:dyDescent="0.25">
      <c r="B44" s="40"/>
      <c r="H44" s="9"/>
    </row>
    <row r="45" spans="1:8" x14ac:dyDescent="0.25">
      <c r="B45" s="40"/>
      <c r="H45" s="9"/>
    </row>
    <row r="46" spans="1:8" x14ac:dyDescent="0.25">
      <c r="A46" s="9"/>
      <c r="B46" s="41"/>
      <c r="C46" s="9"/>
      <c r="D46" s="9"/>
      <c r="E46" s="9"/>
      <c r="F46" s="9"/>
      <c r="G46" s="9"/>
      <c r="H46" s="9"/>
    </row>
    <row r="47" spans="1:8" x14ac:dyDescent="0.25">
      <c r="A47" s="11" t="s">
        <v>28</v>
      </c>
      <c r="B47" s="40">
        <v>1</v>
      </c>
      <c r="H47" s="9"/>
    </row>
    <row r="48" spans="1:8" x14ac:dyDescent="0.25">
      <c r="B48" s="40"/>
      <c r="H48" s="9"/>
    </row>
    <row r="49" spans="1:8" x14ac:dyDescent="0.25">
      <c r="A49" t="s">
        <v>123</v>
      </c>
      <c r="B49" s="40">
        <f>SUM('Exchange Rate'!B8)*('Exchange Rate'!E32)*(B47)</f>
        <v>1.5</v>
      </c>
      <c r="H49" s="9"/>
    </row>
    <row r="50" spans="1:8" x14ac:dyDescent="0.25">
      <c r="A50" t="s">
        <v>122</v>
      </c>
      <c r="B50" s="40">
        <f>SUM('Exchange Rate'!B8)*('Exchange Rate'!E33)*(B47)</f>
        <v>1</v>
      </c>
      <c r="H50" s="9"/>
    </row>
    <row r="51" spans="1:8" x14ac:dyDescent="0.25">
      <c r="A51" t="s">
        <v>124</v>
      </c>
      <c r="B51" s="40">
        <f>SUM('Exchange Rate'!B8)*('Exchange Rate'!E34)*(B47)</f>
        <v>0.1</v>
      </c>
      <c r="H51" s="9"/>
    </row>
    <row r="52" spans="1:8" x14ac:dyDescent="0.25">
      <c r="H52" s="9"/>
    </row>
    <row r="53" spans="1:8" x14ac:dyDescent="0.25">
      <c r="H53" s="9"/>
    </row>
    <row r="54" spans="1:8" x14ac:dyDescent="0.25">
      <c r="H54" s="9"/>
    </row>
    <row r="55" spans="1:8" x14ac:dyDescent="0.25">
      <c r="H55" s="9"/>
    </row>
    <row r="56" spans="1:8" x14ac:dyDescent="0.25">
      <c r="H56" s="9"/>
    </row>
    <row r="57" spans="1:8" x14ac:dyDescent="0.25">
      <c r="H57" s="9"/>
    </row>
    <row r="58" spans="1:8" x14ac:dyDescent="0.25">
      <c r="H58" s="9"/>
    </row>
    <row r="59" spans="1:8" x14ac:dyDescent="0.25">
      <c r="H59" s="9"/>
    </row>
    <row r="60" spans="1:8" x14ac:dyDescent="0.25">
      <c r="A60" s="9"/>
      <c r="B60" s="9"/>
      <c r="C60" s="9"/>
      <c r="D60" s="9"/>
      <c r="E60" s="9"/>
      <c r="F60" s="9"/>
      <c r="G60" s="9"/>
      <c r="H60" s="9"/>
    </row>
    <row r="61" spans="1:8" x14ac:dyDescent="0.25">
      <c r="A61" s="5"/>
      <c r="B61" s="5"/>
      <c r="C61" s="5"/>
      <c r="D61" s="5"/>
      <c r="E61" s="5"/>
      <c r="F61" s="5"/>
      <c r="G61" s="5"/>
      <c r="H61" s="5"/>
    </row>
    <row r="62" spans="1:8" x14ac:dyDescent="0.25">
      <c r="A62" s="5"/>
      <c r="B62" s="5"/>
      <c r="C62" s="5"/>
      <c r="D62" s="5"/>
      <c r="E62" s="5"/>
      <c r="F62" s="5"/>
      <c r="G62" s="5"/>
      <c r="H62" s="5"/>
    </row>
  </sheetData>
  <dataValidations count="1">
    <dataValidation type="list" allowBlank="1" showInputMessage="1" showErrorMessage="1" sqref="B15 B31 B47 N2">
      <formula1>QuestLevel</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5"/>
  <sheetViews>
    <sheetView workbookViewId="0">
      <selection activeCell="N18" sqref="N18"/>
    </sheetView>
  </sheetViews>
  <sheetFormatPr defaultRowHeight="15" x14ac:dyDescent="0.25"/>
  <cols>
    <col min="1" max="1" width="26.42578125" bestFit="1" customWidth="1"/>
    <col min="2" max="2" width="4" bestFit="1" customWidth="1"/>
    <col min="8" max="8" width="2.85546875" customWidth="1"/>
    <col min="10" max="10" width="20.5703125" bestFit="1" customWidth="1"/>
    <col min="13" max="13" width="15.85546875" bestFit="1" customWidth="1"/>
    <col min="14" max="14" width="8.42578125" bestFit="1" customWidth="1"/>
    <col min="16" max="16" width="17.7109375" bestFit="1" customWidth="1"/>
    <col min="19" max="19" width="12.5703125" bestFit="1" customWidth="1"/>
    <col min="21" max="21" width="2.85546875" customWidth="1"/>
  </cols>
  <sheetData>
    <row r="1" spans="1:21" x14ac:dyDescent="0.25">
      <c r="A1" s="8" t="s">
        <v>68</v>
      </c>
      <c r="H1" s="9"/>
      <c r="M1" s="7" t="s">
        <v>99</v>
      </c>
      <c r="N1" s="14" t="s">
        <v>104</v>
      </c>
      <c r="P1" s="7" t="s">
        <v>102</v>
      </c>
      <c r="Q1" s="14" t="s">
        <v>103</v>
      </c>
      <c r="S1" s="7" t="s">
        <v>105</v>
      </c>
      <c r="U1" s="9"/>
    </row>
    <row r="2" spans="1:21" x14ac:dyDescent="0.25">
      <c r="A2" t="s">
        <v>1</v>
      </c>
      <c r="B2" s="40">
        <v>1</v>
      </c>
      <c r="H2" s="9"/>
      <c r="J2" s="11" t="s">
        <v>69</v>
      </c>
      <c r="K2">
        <v>1</v>
      </c>
      <c r="M2" s="11" t="s">
        <v>95</v>
      </c>
      <c r="N2">
        <f>IF(M2="Berserker",SUM('Exchange Rate'!B6)*('Exchange Rate'!E15)*(K2),IF(M2="Soldier",('Exchange Rate'!B6)*('Exchange Rate'!E17)*(K2),IF(M2="Genus Assassins ",('Exchange Rate'!B6)*('Exchange Rate'!E19)*(K2),IF(M2="Hackers ",('Exchange Rate'!B6)*('Exchange Rate'!E21)*(K2)))))</f>
        <v>20</v>
      </c>
      <c r="P2" s="11" t="s">
        <v>90</v>
      </c>
      <c r="Q2">
        <f>IF(P2="Pistol",SUM('Exchange Rate'!B5)*('Exchange Rate'!E23)*(K3),IF(P2="Shotgun",SUM('Exchange Rate'!B5)*('Exchange Rate'!E25)*(K3),IF(P2="Combat Rifle",SUM('Exchange Rate'!B5)*('Exchange Rate'!E26)*(K3),IF(P2="SMG",SUM('Exchange Rate'!B5)*('Exchange Rate'!E27)*(K3),IF(P2="Grenade Launcher ",SUM('Exchange Rate'!B5)*('Exchange Rate'!E28)*(K3),IF(P2="Rocket Launcher",SUM('Exchange Rate'!B5)*('Exchange Rate'!E29)*(K3),IF(P2="Sniper Rifle",SUM('Exchange Rate'!B5)*('Exchange Rate'!E30)*(K3),IF(P2="Heavy Rifle",SUM('Exchange Rate'!B5)*('Exchange Rate'!E31)*(K3),))))))))</f>
        <v>2</v>
      </c>
      <c r="S2" s="13">
        <f>N2/Q2</f>
        <v>10</v>
      </c>
      <c r="U2" s="9"/>
    </row>
    <row r="3" spans="1:21" x14ac:dyDescent="0.25">
      <c r="A3" t="s">
        <v>2</v>
      </c>
      <c r="B3" s="40">
        <v>2</v>
      </c>
      <c r="H3" s="9"/>
      <c r="J3" s="11" t="s">
        <v>87</v>
      </c>
      <c r="K3" s="52">
        <v>1</v>
      </c>
      <c r="U3" s="9"/>
    </row>
    <row r="4" spans="1:21" x14ac:dyDescent="0.25">
      <c r="A4" s="1" t="s">
        <v>3</v>
      </c>
      <c r="B4" s="40">
        <v>3</v>
      </c>
      <c r="H4" s="9"/>
      <c r="U4" s="9"/>
    </row>
    <row r="5" spans="1:21" x14ac:dyDescent="0.25">
      <c r="A5" s="1" t="s">
        <v>4</v>
      </c>
      <c r="B5" s="40">
        <v>4</v>
      </c>
      <c r="H5" s="9"/>
      <c r="U5" s="9"/>
    </row>
    <row r="6" spans="1:21" x14ac:dyDescent="0.25">
      <c r="A6" s="1" t="s">
        <v>6</v>
      </c>
      <c r="B6" s="40">
        <v>5</v>
      </c>
      <c r="H6" s="9"/>
      <c r="U6" s="9"/>
    </row>
    <row r="7" spans="1:21" x14ac:dyDescent="0.25">
      <c r="A7" s="1" t="s">
        <v>7</v>
      </c>
      <c r="B7" s="40">
        <v>6</v>
      </c>
      <c r="H7" s="9"/>
      <c r="U7" s="9"/>
    </row>
    <row r="8" spans="1:21" x14ac:dyDescent="0.25">
      <c r="A8" s="1" t="s">
        <v>8</v>
      </c>
      <c r="B8" s="40">
        <v>7</v>
      </c>
      <c r="H8" s="9"/>
      <c r="U8" s="9"/>
    </row>
    <row r="9" spans="1:21" x14ac:dyDescent="0.25">
      <c r="A9" s="1" t="s">
        <v>5</v>
      </c>
      <c r="B9" s="40">
        <v>8</v>
      </c>
      <c r="H9" s="9"/>
      <c r="U9" s="9"/>
    </row>
    <row r="10" spans="1:21" x14ac:dyDescent="0.25">
      <c r="A10" s="1" t="s">
        <v>9</v>
      </c>
      <c r="B10" s="40">
        <v>9</v>
      </c>
      <c r="H10" s="9"/>
      <c r="I10" s="9"/>
      <c r="J10" s="9"/>
      <c r="K10" s="9"/>
      <c r="L10" s="9"/>
      <c r="M10" s="9"/>
      <c r="N10" s="9"/>
      <c r="O10" s="9"/>
      <c r="P10" s="9"/>
      <c r="Q10" s="9"/>
      <c r="R10" s="9"/>
      <c r="S10" s="9"/>
      <c r="T10" s="9"/>
      <c r="U10" s="9"/>
    </row>
    <row r="11" spans="1:21" x14ac:dyDescent="0.25">
      <c r="A11" s="1" t="s">
        <v>10</v>
      </c>
      <c r="B11" s="40">
        <v>10</v>
      </c>
      <c r="H11" s="9"/>
    </row>
    <row r="12" spans="1:21" x14ac:dyDescent="0.25">
      <c r="A12" s="1" t="s">
        <v>11</v>
      </c>
      <c r="B12" s="40">
        <v>11</v>
      </c>
      <c r="H12" s="9"/>
    </row>
    <row r="13" spans="1:21" x14ac:dyDescent="0.25">
      <c r="B13" s="40"/>
      <c r="H13" s="9"/>
    </row>
    <row r="14" spans="1:21" x14ac:dyDescent="0.25">
      <c r="A14" s="9"/>
      <c r="B14" s="41"/>
      <c r="C14" s="9"/>
      <c r="D14" s="9"/>
      <c r="E14" s="9"/>
      <c r="F14" s="9"/>
      <c r="G14" s="9"/>
      <c r="H14" s="9"/>
    </row>
    <row r="15" spans="1:21" x14ac:dyDescent="0.25">
      <c r="A15" s="11" t="s">
        <v>69</v>
      </c>
      <c r="B15" s="40">
        <v>1</v>
      </c>
      <c r="H15" s="9"/>
    </row>
    <row r="16" spans="1:21" x14ac:dyDescent="0.25">
      <c r="B16" s="40"/>
      <c r="H16" s="9"/>
    </row>
    <row r="17" spans="1:8" x14ac:dyDescent="0.25">
      <c r="A17" t="s">
        <v>72</v>
      </c>
      <c r="B17" s="40">
        <f>SUM('Exchange Rate'!B6)*('Exchange Rate'!E15)*(B15)</f>
        <v>20</v>
      </c>
      <c r="H17" s="9"/>
    </row>
    <row r="18" spans="1:8" x14ac:dyDescent="0.25">
      <c r="A18" t="s">
        <v>73</v>
      </c>
      <c r="B18" s="40">
        <f>SUM('Exchange Rate'!B7)*('Exchange Rate'!E16)*(B15)</f>
        <v>30</v>
      </c>
      <c r="H18" s="9"/>
    </row>
    <row r="19" spans="1:8" x14ac:dyDescent="0.25">
      <c r="B19" s="40"/>
      <c r="H19" s="9"/>
    </row>
    <row r="20" spans="1:8" x14ac:dyDescent="0.25">
      <c r="A20" t="s">
        <v>74</v>
      </c>
      <c r="B20" s="40">
        <f>SUM('Exchange Rate'!B6)*('Exchange Rate'!E17)*(B15)</f>
        <v>10</v>
      </c>
      <c r="H20" s="9"/>
    </row>
    <row r="21" spans="1:8" x14ac:dyDescent="0.25">
      <c r="A21" t="s">
        <v>75</v>
      </c>
      <c r="B21" s="40">
        <f>SUM('Exchange Rate'!B7)*('Exchange Rate'!E18)*(B15)</f>
        <v>15</v>
      </c>
      <c r="H21" s="9"/>
    </row>
    <row r="22" spans="1:8" x14ac:dyDescent="0.25">
      <c r="B22" s="40"/>
      <c r="H22" s="9"/>
    </row>
    <row r="23" spans="1:8" x14ac:dyDescent="0.25">
      <c r="A23" t="s">
        <v>76</v>
      </c>
      <c r="B23" s="40">
        <f>SUM('Exchange Rate'!B6)*('Exchange Rate'!E19)*(B15)</f>
        <v>4</v>
      </c>
      <c r="H23" s="9"/>
    </row>
    <row r="24" spans="1:8" x14ac:dyDescent="0.25">
      <c r="A24" t="s">
        <v>77</v>
      </c>
      <c r="B24" s="40">
        <f>SUM('Exchange Rate'!B7)*('Exchange Rate'!E20)*(B15)</f>
        <v>24</v>
      </c>
      <c r="H24" s="9"/>
    </row>
    <row r="25" spans="1:8" x14ac:dyDescent="0.25">
      <c r="B25" s="40"/>
      <c r="H25" s="9"/>
    </row>
    <row r="26" spans="1:8" x14ac:dyDescent="0.25">
      <c r="A26" t="s">
        <v>78</v>
      </c>
      <c r="B26" s="40">
        <f>SUM('Exchange Rate'!B6)*('Exchange Rate'!E21)*(B15)</f>
        <v>6</v>
      </c>
      <c r="H26" s="9"/>
    </row>
    <row r="27" spans="1:8" x14ac:dyDescent="0.25">
      <c r="A27" t="s">
        <v>79</v>
      </c>
      <c r="B27" s="40">
        <f>SUM('Exchange Rate'!B7)*('Exchange Rate'!E22)*(B15)</f>
        <v>9</v>
      </c>
      <c r="H27" s="9"/>
    </row>
    <row r="28" spans="1:8" x14ac:dyDescent="0.25">
      <c r="B28" s="40"/>
      <c r="H28" s="9"/>
    </row>
    <row r="29" spans="1:8" x14ac:dyDescent="0.25">
      <c r="A29" s="9"/>
      <c r="B29" s="41"/>
      <c r="C29" s="9"/>
      <c r="D29" s="9"/>
      <c r="E29" s="9"/>
      <c r="F29" s="9"/>
      <c r="G29" s="9"/>
      <c r="H29" s="9"/>
    </row>
    <row r="30" spans="1:8" x14ac:dyDescent="0.25">
      <c r="A30" s="11" t="s">
        <v>87</v>
      </c>
      <c r="B30" s="40">
        <v>1</v>
      </c>
      <c r="H30" s="9"/>
    </row>
    <row r="31" spans="1:8" x14ac:dyDescent="0.25">
      <c r="B31" s="40"/>
      <c r="H31" s="9"/>
    </row>
    <row r="32" spans="1:8" x14ac:dyDescent="0.25">
      <c r="A32" t="s">
        <v>88</v>
      </c>
      <c r="B32" s="40">
        <f>SUM('Exchange Rate'!B5)*('Exchange Rate'!E23)*(B30)</f>
        <v>2</v>
      </c>
      <c r="H32" s="9"/>
    </row>
    <row r="33" spans="1:8" x14ac:dyDescent="0.25">
      <c r="A33" t="s">
        <v>86</v>
      </c>
      <c r="B33" s="40">
        <f>SUM('Exchange Rate'!B5)*('Exchange Rate'!E24)*(B30)</f>
        <v>6</v>
      </c>
      <c r="H33" s="9"/>
    </row>
    <row r="34" spans="1:8" x14ac:dyDescent="0.25">
      <c r="A34" t="s">
        <v>34</v>
      </c>
      <c r="B34" s="40">
        <f>SUM('Exchange Rate'!B5)*('Exchange Rate'!E25)*(B30)</f>
        <v>45</v>
      </c>
      <c r="H34" s="9"/>
    </row>
    <row r="35" spans="1:8" x14ac:dyDescent="0.25">
      <c r="A35" t="s">
        <v>35</v>
      </c>
      <c r="B35" s="40">
        <f>SUM('Exchange Rate'!B5)*('Exchange Rate'!E26)*(B30)</f>
        <v>15</v>
      </c>
      <c r="H35" s="9"/>
    </row>
    <row r="36" spans="1:8" x14ac:dyDescent="0.25">
      <c r="A36" t="s">
        <v>36</v>
      </c>
      <c r="B36" s="40">
        <f>SUM('Exchange Rate'!B5)*('Exchange Rate'!E27)*(B30)</f>
        <v>10</v>
      </c>
      <c r="H36" s="9"/>
    </row>
    <row r="37" spans="1:8" x14ac:dyDescent="0.25">
      <c r="A37" t="s">
        <v>37</v>
      </c>
      <c r="B37" s="40">
        <f>SUM('Exchange Rate'!B5)*('Exchange Rate'!E28)*(B30)</f>
        <v>120</v>
      </c>
      <c r="H37" s="9"/>
    </row>
    <row r="38" spans="1:8" x14ac:dyDescent="0.25">
      <c r="A38" t="s">
        <v>94</v>
      </c>
      <c r="B38" s="40">
        <f>SUM('Exchange Rate'!B5)*('Exchange Rate'!E29)*(B30)</f>
        <v>160</v>
      </c>
      <c r="H38" s="9"/>
    </row>
    <row r="39" spans="1:8" x14ac:dyDescent="0.25">
      <c r="A39" t="s">
        <v>39</v>
      </c>
      <c r="B39" s="40">
        <f>SUM('Exchange Rate'!B5)*('Exchange Rate'!E30)*(B30)</f>
        <v>50</v>
      </c>
      <c r="H39" s="9"/>
    </row>
    <row r="40" spans="1:8" x14ac:dyDescent="0.25">
      <c r="A40" t="s">
        <v>40</v>
      </c>
      <c r="B40" s="40">
        <f>SUM('Exchange Rate'!B5)*('Exchange Rate'!E31)*(B30)</f>
        <v>20</v>
      </c>
      <c r="H40" s="9"/>
    </row>
    <row r="41" spans="1:8" x14ac:dyDescent="0.25">
      <c r="H41" s="9"/>
    </row>
    <row r="42" spans="1:8" x14ac:dyDescent="0.25">
      <c r="H42" s="9"/>
    </row>
    <row r="43" spans="1:8" x14ac:dyDescent="0.25">
      <c r="A43" s="5"/>
      <c r="B43" s="5"/>
      <c r="C43" s="5"/>
      <c r="D43" s="5"/>
      <c r="E43" s="5"/>
      <c r="F43" s="5"/>
      <c r="G43" s="5"/>
      <c r="H43" s="9"/>
    </row>
    <row r="44" spans="1:8" x14ac:dyDescent="0.25">
      <c r="A44" s="11"/>
      <c r="H44" s="9"/>
    </row>
    <row r="45" spans="1:8" x14ac:dyDescent="0.25">
      <c r="A45" s="9"/>
      <c r="B45" s="9"/>
      <c r="C45" s="9"/>
      <c r="D45" s="9"/>
      <c r="E45" s="9"/>
      <c r="F45" s="9"/>
      <c r="G45" s="9"/>
      <c r="H45" s="9"/>
    </row>
  </sheetData>
  <dataValidations count="4">
    <dataValidation type="list" allowBlank="1" showInputMessage="1" showErrorMessage="1" prompt="Choose your weapon to kill the enemies" sqref="P2">
      <formula1>WeaponList</formula1>
    </dataValidation>
    <dataValidation type="list" allowBlank="1" showInputMessage="1" showErrorMessage="1" prompt="Choose which enemy to fight " sqref="M2">
      <formula1>EnemyList</formula1>
    </dataValidation>
    <dataValidation type="list" allowBlank="1" showInputMessage="1" showErrorMessage="1" sqref="B15 K2">
      <formula1>QuestLevel</formula1>
    </dataValidation>
    <dataValidation type="list" allowBlank="1" showInputMessage="1" showErrorMessage="1" sqref="B30 K3">
      <formula1>WeaponMod</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6"/>
  <sheetViews>
    <sheetView tabSelected="1" topLeftCell="A4" zoomScaleNormal="100" zoomScaleSheetLayoutView="100" workbookViewId="0">
      <selection activeCell="E8" sqref="E8"/>
    </sheetView>
  </sheetViews>
  <sheetFormatPr defaultRowHeight="15" x14ac:dyDescent="0.25"/>
  <cols>
    <col min="1" max="1" width="17.7109375" bestFit="1" customWidth="1"/>
    <col min="2" max="2" width="18.140625" bestFit="1" customWidth="1"/>
    <col min="3" max="3" width="10.28515625" bestFit="1" customWidth="1"/>
    <col min="4" max="4" width="6.5703125" customWidth="1"/>
    <col min="5" max="5" width="15.42578125" bestFit="1" customWidth="1"/>
    <col min="6" max="6" width="2.85546875" customWidth="1"/>
    <col min="7" max="7" width="9.140625" customWidth="1"/>
    <col min="8" max="8" width="17.7109375" bestFit="1" customWidth="1"/>
    <col min="9" max="10" width="9.140625" customWidth="1"/>
    <col min="11" max="11" width="28.85546875" bestFit="1" customWidth="1"/>
    <col min="14" max="14" width="19.140625" bestFit="1" customWidth="1"/>
    <col min="17" max="17" width="36.7109375" bestFit="1" customWidth="1"/>
    <col min="20" max="20" width="2.85546875" customWidth="1"/>
    <col min="21" max="21" width="9.140625" customWidth="1"/>
    <col min="23" max="23" width="9.140625" customWidth="1"/>
  </cols>
  <sheetData>
    <row r="1" spans="1:21" x14ac:dyDescent="0.25">
      <c r="A1" s="8" t="s">
        <v>106</v>
      </c>
      <c r="F1" s="9"/>
      <c r="H1" s="7" t="s">
        <v>147</v>
      </c>
      <c r="I1" s="7" t="s">
        <v>148</v>
      </c>
      <c r="Q1" s="7" t="s">
        <v>146</v>
      </c>
      <c r="T1" s="9"/>
    </row>
    <row r="2" spans="1:21" x14ac:dyDescent="0.25">
      <c r="F2" s="9"/>
      <c r="H2" s="11" t="s">
        <v>90</v>
      </c>
      <c r="I2">
        <f>IF(H2="Pistol",C5,IF(H2="Shotgun",C6,IF(H2="Combat Rifle",C7,IF(H2="SMG",C8,IF(H2="Grenade Launcher ",C9,IF(H2="Rocket Launcher",C10,IF(H2="Sniper Rifle",C11,IF(H2="Heavy Rifle",C12,))))))))</f>
        <v>60</v>
      </c>
      <c r="K2" s="11" t="s">
        <v>57</v>
      </c>
      <c r="L2">
        <v>1</v>
      </c>
      <c r="N2" s="11" t="s">
        <v>28</v>
      </c>
      <c r="O2">
        <v>1</v>
      </c>
      <c r="Q2" t="s">
        <v>61</v>
      </c>
      <c r="R2" s="13">
        <f>(I2)/('Exchange Rate'!B4*'Exchange Rate'!E9*L2*O2)</f>
        <v>2.4</v>
      </c>
      <c r="T2" s="9"/>
    </row>
    <row r="3" spans="1:21" x14ac:dyDescent="0.25">
      <c r="A3" s="15" t="s">
        <v>12</v>
      </c>
      <c r="B3" s="15" t="s">
        <v>13</v>
      </c>
      <c r="C3" s="15" t="s">
        <v>16</v>
      </c>
      <c r="D3" s="15" t="s">
        <v>17</v>
      </c>
      <c r="E3" s="35" t="s">
        <v>18</v>
      </c>
      <c r="F3" s="9"/>
      <c r="K3" s="11" t="s">
        <v>58</v>
      </c>
      <c r="L3">
        <v>1</v>
      </c>
      <c r="Q3" t="s">
        <v>61</v>
      </c>
      <c r="R3" s="13">
        <f>(I2)/('Exchange Rate'!B4*'Exchange Rate'!E10*L3*O2)</f>
        <v>1.5</v>
      </c>
      <c r="T3" s="9"/>
    </row>
    <row r="4" spans="1:21" x14ac:dyDescent="0.25">
      <c r="E4" s="11"/>
      <c r="F4" s="9"/>
      <c r="K4" s="11" t="s">
        <v>59</v>
      </c>
      <c r="L4">
        <v>1</v>
      </c>
      <c r="Q4" t="s">
        <v>61</v>
      </c>
      <c r="R4" s="13">
        <f>(I2)/('Exchange Rate'!B4*'Exchange Rate'!E11*L4*O2)</f>
        <v>1.2</v>
      </c>
      <c r="T4" s="9"/>
    </row>
    <row r="5" spans="1:21" x14ac:dyDescent="0.25">
      <c r="A5" t="s">
        <v>90</v>
      </c>
      <c r="B5" s="40">
        <f>SUM('Exchange Rate'!B5)*('Exchange Rate'!E24)</f>
        <v>6</v>
      </c>
      <c r="C5" s="40">
        <f>IF(E5="Rookie",SUM(B5)*('Exchange Rate'!B4)*('Exchange Rate'!E35),IF(E5="Private",SUM(B5)*('Exchange Rate'!B4)*('Exchange Rate'!E36),IF(E5="Corporal",SUM(B5)*('Exchange Rate'!B4)*('Exchange Rate'!E37),IF(E5="Sergeant",SUM(B5)*('Exchange Rate'!B4)*('Exchange Rate'!E38),IF(E5="Warrant Officer",SUM(B5)*('Exchange Rate'!B4)*('Exchange Rate'!E39),IF(E5="Lieutenant",SUM(B5)*('Exchange Rate'!B4)*('Exchange Rate'!E40),IF(E5="Captain",SUM(B5)*('Exchange Rate'!B4)*('Exchange Rate'!E40),IF(E5="Major",SUM(B5)*('Exchange Rate'!B4)*('Exchange Rate'!E41),IF(E5="Colonel",SUM(B5)*('Exchange Rate'!B4)*('Exchange Rate'!E42),IF(E5="General",SUM(B5)*('Exchange Rate'!B4)*('Exchange Rate'!E43),IF(E5="Boss",SUM(B5)*('Exchange Rate'!B4)*('Exchange Rate'!E44),)))))))))))</f>
        <v>60</v>
      </c>
      <c r="D5" s="40">
        <f>C5*'Exchange Rate'!E46</f>
        <v>24</v>
      </c>
      <c r="E5" s="11" t="s">
        <v>1</v>
      </c>
      <c r="F5" s="9"/>
      <c r="K5" s="11" t="s">
        <v>60</v>
      </c>
      <c r="L5">
        <v>1</v>
      </c>
      <c r="Q5" t="s">
        <v>61</v>
      </c>
      <c r="R5" s="13">
        <f>(I2)/('Exchange Rate'!B4*'Exchange Rate'!E12*L5*O2)</f>
        <v>1.8461538461538463</v>
      </c>
      <c r="T5" s="9"/>
    </row>
    <row r="6" spans="1:21" x14ac:dyDescent="0.25">
      <c r="A6" t="s">
        <v>14</v>
      </c>
      <c r="B6" s="40">
        <f>SUM('Exchange Rate'!B5)*('Exchange Rate'!E25)</f>
        <v>45</v>
      </c>
      <c r="C6" s="40">
        <f>IF(E6="Rookie",SUM(B6)*('Exchange Rate'!B4)*('Exchange Rate'!E35),IF(E6="Private",SUM(B6)*('Exchange Rate'!B4)*('Exchange Rate'!E36),IF(E6="Corporal",SUM(B6)*('Exchange Rate'!B4)*('Exchange Rate'!E37),IF(E6="Sergeant",SUM(B6)*('Exchange Rate'!B4)*('Exchange Rate'!E38),IF(E6="Warrant Officer",SUM(B6)*('Exchange Rate'!B4)*('Exchange Rate'!E39),IF(E6="Lieutenant",SUM(B6)*('Exchange Rate'!B4)*('Exchange Rate'!E40),IF(E6="Captain",SUM(B6)*('Exchange Rate'!B4)*('Exchange Rate'!E40),IF(E6="Major",SUM(B6)*('Exchange Rate'!B4)*('Exchange Rate'!E41),IF(E6="Colonel",SUM(B6)*('Exchange Rate'!B4)*('Exchange Rate'!E42),IF(E6="General",SUM(B6)*('Exchange Rate'!B4)*('Exchange Rate'!E43),IF(E6="Boss",SUM(B6)*('Exchange Rate'!B4)*('Exchange Rate'!E44),)))))))))))</f>
        <v>450</v>
      </c>
      <c r="D6" s="40">
        <f>C6*'Exchange Rate'!E46</f>
        <v>180</v>
      </c>
      <c r="E6" s="11" t="s">
        <v>1</v>
      </c>
      <c r="F6" s="9"/>
      <c r="K6" s="11" t="s">
        <v>66</v>
      </c>
      <c r="L6">
        <v>1</v>
      </c>
      <c r="Q6" t="s">
        <v>61</v>
      </c>
      <c r="R6" s="13">
        <f>(I2)/('Exchange Rate'!B4*'Exchange Rate'!E14*L6*O2)</f>
        <v>0.4</v>
      </c>
      <c r="T6" s="9"/>
    </row>
    <row r="7" spans="1:21" x14ac:dyDescent="0.25">
      <c r="A7" t="s">
        <v>91</v>
      </c>
      <c r="B7" s="40">
        <f>SUM('Exchange Rate'!B5)*('Exchange Rate'!E26)</f>
        <v>15</v>
      </c>
      <c r="C7" s="40">
        <f>IF(E7="Rookie",SUM(B7)*('Exchange Rate'!B4)*('Exchange Rate'!E35),IF(E7="Private",SUM(B7)*('Exchange Rate'!B4)*('Exchange Rate'!E36),IF(E7="Corporal",SUM(B7)*('Exchange Rate'!B4)*('Exchange Rate'!E37),IF(E7="Sergeant",SUM(B7)*('Exchange Rate'!B4)*('Exchange Rate'!E38),IF(E7="Warrant Officer",SUM(B7)*('Exchange Rate'!B4)*('Exchange Rate'!E39),IF(E7="Lieutenant",SUM(B7)*('Exchange Rate'!B4)*('Exchange Rate'!E40),IF(E7="Captain",SUM(B7)*('Exchange Rate'!B4)*('Exchange Rate'!E40),IF(E7="Major",SUM(B7)*('Exchange Rate'!B4)*('Exchange Rate'!E41),IF(E7="Colonel",SUM(B7)*('Exchange Rate'!B4)*('Exchange Rate'!E42),IF(E7="General",SUM(B7)*('Exchange Rate'!B4)*('Exchange Rate'!E43),IF(E7="Boss",SUM(B7)*('Exchange Rate'!B4)*('Exchange Rate'!E44),)))))))))))</f>
        <v>150</v>
      </c>
      <c r="D7" s="40">
        <f>C7*'Exchange Rate'!E46</f>
        <v>60</v>
      </c>
      <c r="E7" s="11" t="s">
        <v>1</v>
      </c>
      <c r="F7" s="9"/>
      <c r="K7" s="11" t="s">
        <v>67</v>
      </c>
      <c r="L7">
        <v>1</v>
      </c>
      <c r="Q7" t="s">
        <v>61</v>
      </c>
      <c r="R7" s="13">
        <f>(I2)/('Exchange Rate'!B4*'Exchange Rate'!E13*L7*O2)</f>
        <v>0.8</v>
      </c>
      <c r="T7" s="9"/>
    </row>
    <row r="8" spans="1:21" x14ac:dyDescent="0.25">
      <c r="A8" t="s">
        <v>92</v>
      </c>
      <c r="B8" s="40">
        <f>SUM('Exchange Rate'!B5)*('Exchange Rate'!E27)</f>
        <v>10</v>
      </c>
      <c r="C8" s="40">
        <f>IF(E8="Rookie",SUM(B8)*('Exchange Rate'!B4)*('Exchange Rate'!E35),IF(E8="Private",SUM(B8)*('Exchange Rate'!B4)*('Exchange Rate'!E36),IF(E8="Corporal",SUM(B8)*('Exchange Rate'!B4)*('Exchange Rate'!E37),IF(E8="Sergeant",SUM(B8)*('Exchange Rate'!B4)*('Exchange Rate'!E38),IF(E8="Warrant Officer",SUM(B8)*('Exchange Rate'!B4)*('Exchange Rate'!E39),IF(E8="Lieutenant",SUM(B8)*('Exchange Rate'!B4)*('Exchange Rate'!E40),IF(E8="Captain",SUM(B8)*('Exchange Rate'!B4)*('Exchange Rate'!E40),IF(E8="Major",SUM(B8)*('Exchange Rate'!B4)*('Exchange Rate'!E41),IF(E8="Colonel",SUM(B8)*('Exchange Rate'!B4)*('Exchange Rate'!E42),IF(E8="General",SUM(B8)*('Exchange Rate'!B4)*('Exchange Rate'!E43),IF(E8="Boss",SUM(B8)*('Exchange Rate'!B4)*('Exchange Rate'!E44),)))))))))))</f>
        <v>100</v>
      </c>
      <c r="D8" s="40">
        <f>C8*'Exchange Rate'!E46</f>
        <v>40</v>
      </c>
      <c r="E8" s="11" t="s">
        <v>1</v>
      </c>
      <c r="F8" s="9"/>
      <c r="T8" s="9"/>
    </row>
    <row r="9" spans="1:21" x14ac:dyDescent="0.25">
      <c r="A9" t="s">
        <v>15</v>
      </c>
      <c r="B9" s="40">
        <f>SUM('Exchange Rate'!B5)*('Exchange Rate'!E28)</f>
        <v>120</v>
      </c>
      <c r="C9" s="40">
        <f>IF(E9="Rookie",SUM(B9)*('Exchange Rate'!B4)*('Exchange Rate'!E35),IF(E9="Private",SUM(B9)*('Exchange Rate'!B4)*('Exchange Rate'!E36),IF(E9="Corporal",SUM(B9)*('Exchange Rate'!B4)*('Exchange Rate'!E37),IF(E9="Sergeant",SUM(B9)*('Exchange Rate'!B4)*('Exchange Rate'!E38),IF(E9="Warrant Officer",SUM(B9)*('Exchange Rate'!B4)*('Exchange Rate'!E39),IF(E9="Lieutenant",SUM(B9)*('Exchange Rate'!B4)*('Exchange Rate'!E40),IF(E9="Captain",SUM(B9)*('Exchange Rate'!B4)*('Exchange Rate'!E40),IF(E9="Major",SUM(B9)*('Exchange Rate'!B4)*('Exchange Rate'!E41),IF(E9="Colonel",SUM(B9)*('Exchange Rate'!B4)*('Exchange Rate'!E42),IF(E9="General",SUM(B9)*('Exchange Rate'!B4)*('Exchange Rate'!E43),IF(E9="Boss",SUM(B9)*('Exchange Rate'!B4)*('Exchange Rate'!E44),)))))))))))</f>
        <v>1200</v>
      </c>
      <c r="D9" s="40">
        <f>C9*'Exchange Rate'!E46</f>
        <v>480</v>
      </c>
      <c r="E9" s="11" t="s">
        <v>1</v>
      </c>
      <c r="F9" s="9"/>
      <c r="T9" s="9"/>
    </row>
    <row r="10" spans="1:21" x14ac:dyDescent="0.25">
      <c r="A10" t="s">
        <v>93</v>
      </c>
      <c r="B10" s="40">
        <f>SUM('Exchange Rate'!B5)*('Exchange Rate'!E29)</f>
        <v>160</v>
      </c>
      <c r="C10" s="40">
        <f>IF(E10="Rookie",SUM(B10)*('Exchange Rate'!B4)*('Exchange Rate'!E35),IF(E10="Private",SUM(B10)*('Exchange Rate'!B4)*('Exchange Rate'!E36),IF(E10="Corporal",SUM(B10)*('Exchange Rate'!B4)*('Exchange Rate'!E37),IF(E10="Sergeant",SUM(B10)*('Exchange Rate'!B4)*('Exchange Rate'!E38),IF(E10="Warrant Officer",SUM(B10)*('Exchange Rate'!B4)*('Exchange Rate'!E39),IF(E10="Lieutenant",SUM(B10)*('Exchange Rate'!B4)*('Exchange Rate'!E40),IF(E10="Captain",SUM(B10)*('Exchange Rate'!B4)*('Exchange Rate'!E40),IF(E10="Major",SUM(B10)*('Exchange Rate'!B4)*('Exchange Rate'!E41),IF(E10="Colonel",SUM(B10)*('Exchange Rate'!B4)*('Exchange Rate'!E42),IF(E10="General",SUM(B10)*('Exchange Rate'!B4)*('Exchange Rate'!E43),IF(E10="Boss",SUM(B10)*('Exchange Rate'!B4)*('Exchange Rate'!E44),)))))))))))</f>
        <v>1600</v>
      </c>
      <c r="D10" s="40">
        <f>C10*'Exchange Rate'!E46</f>
        <v>640</v>
      </c>
      <c r="E10" s="11" t="s">
        <v>1</v>
      </c>
      <c r="F10" s="9"/>
      <c r="T10" s="9"/>
    </row>
    <row r="11" spans="1:21" x14ac:dyDescent="0.25">
      <c r="A11" t="s">
        <v>101</v>
      </c>
      <c r="B11" s="40">
        <f>SUM('Exchange Rate'!B5)*('Exchange Rate'!E30)</f>
        <v>50</v>
      </c>
      <c r="C11" s="40">
        <f>IF(E11="Rookie",SUM(B11)*('Exchange Rate'!B4)*('Exchange Rate'!E35),IF(E11="Private",SUM(B11)*('Exchange Rate'!B4)*('Exchange Rate'!E36),IF(E11="Corporal",SUM(B11)*('Exchange Rate'!B4)*('Exchange Rate'!E37),IF(E11="Sergeant",SUM(B11)*('Exchange Rate'!B4)*('Exchange Rate'!E38),IF(E11="Warrant Officer",SUM(B11)*('Exchange Rate'!B4)*('Exchange Rate'!E39),IF(E11="Lieutenant",SUM(B11)*('Exchange Rate'!B4)*('Exchange Rate'!E40),IF(E11="Captain",SUM(B11)*('Exchange Rate'!B4)*('Exchange Rate'!E40),IF(E11="Major",SUM(B11)*('Exchange Rate'!B4)*('Exchange Rate'!E41),IF(E11="Colonel",SUM(B11)*('Exchange Rate'!B4)*('Exchange Rate'!E42),IF(E11="General",SUM(B11)*('Exchange Rate'!B4)*('Exchange Rate'!E43),IF(E11="Boss",SUM(B11)*('Exchange Rate'!B4)*('Exchange Rate'!E44),)))))))))))</f>
        <v>500</v>
      </c>
      <c r="D11" s="40">
        <f>C11*'Exchange Rate'!E46</f>
        <v>200</v>
      </c>
      <c r="E11" s="11" t="s">
        <v>1</v>
      </c>
      <c r="F11" s="9"/>
      <c r="H11" s="1"/>
      <c r="T11" s="9"/>
    </row>
    <row r="12" spans="1:21" x14ac:dyDescent="0.25">
      <c r="A12" t="s">
        <v>100</v>
      </c>
      <c r="B12" s="40">
        <f>SUM('Exchange Rate'!B5)*('Exchange Rate'!E31)</f>
        <v>20</v>
      </c>
      <c r="C12" s="40">
        <f>IF(E12="Rookie",SUM(B12)*('Exchange Rate'!B4)*('Exchange Rate'!E35),IF(E12="Private",SUM(B12)*('Exchange Rate'!B4)*('Exchange Rate'!E36),IF(E12="Corporal",SUM(B12)*('Exchange Rate'!B4)*('Exchange Rate'!E37),IF(E12="Sergeant",SUM(B12)*('Exchange Rate'!B4)*('Exchange Rate'!E38),IF(E12="Warrant Officer",SUM(B12)*('Exchange Rate'!B4)*('Exchange Rate'!E39),IF(E12="Lieutenant",SUM(B12)*('Exchange Rate'!B4)*('Exchange Rate'!E40),IF(E12="Captain",SUM(B12)*('Exchange Rate'!B4)*('Exchange Rate'!E40),IF(E111="Major",SUM(B12)*('Exchange Rate'!B4)*('Exchange Rate'!E41),IF(E12="Colonel",SUM(B12)*('Exchange Rate'!B4)*('Exchange Rate'!E42),IF(E12="General",SUM(B12)*('Exchange Rate'!B4)*('Exchange Rate'!E43),IF(E12="Boss",SUM(B12)*('Exchange Rate'!B4)*('Exchange Rate'!E44),)))))))))))</f>
        <v>200</v>
      </c>
      <c r="D12" s="40">
        <f>C12*'Exchange Rate'!E46</f>
        <v>80</v>
      </c>
      <c r="E12" s="11" t="s">
        <v>1</v>
      </c>
      <c r="F12" s="9"/>
      <c r="G12" s="9"/>
      <c r="H12" s="49"/>
      <c r="I12" s="9"/>
      <c r="J12" s="9"/>
      <c r="K12" s="9"/>
      <c r="L12" s="9"/>
      <c r="M12" s="9"/>
      <c r="N12" s="9"/>
      <c r="O12" s="9"/>
      <c r="P12" s="9"/>
      <c r="Q12" s="9"/>
      <c r="R12" s="9"/>
      <c r="S12" s="9"/>
      <c r="T12" s="9"/>
      <c r="U12" s="1"/>
    </row>
    <row r="13" spans="1:21" x14ac:dyDescent="0.25">
      <c r="F13" s="9"/>
      <c r="H13" s="1"/>
    </row>
    <row r="14" spans="1:21" x14ac:dyDescent="0.25">
      <c r="A14" s="5"/>
      <c r="B14" s="5"/>
      <c r="C14" s="5"/>
      <c r="D14" s="5"/>
      <c r="E14" s="5"/>
      <c r="F14" s="9"/>
      <c r="H14" s="1"/>
    </row>
    <row r="15" spans="1:21" x14ac:dyDescent="0.25">
      <c r="F15" s="9"/>
      <c r="H15" s="1"/>
    </row>
    <row r="16" spans="1:21" x14ac:dyDescent="0.25">
      <c r="F16" s="9"/>
    </row>
    <row r="17" spans="1:25" x14ac:dyDescent="0.25">
      <c r="F17" s="9"/>
    </row>
    <row r="18" spans="1:25" x14ac:dyDescent="0.25">
      <c r="F18" s="9"/>
    </row>
    <row r="19" spans="1:25" x14ac:dyDescent="0.25">
      <c r="F19" s="9"/>
    </row>
    <row r="20" spans="1:25" x14ac:dyDescent="0.25">
      <c r="F20" s="9"/>
    </row>
    <row r="21" spans="1:25" x14ac:dyDescent="0.25">
      <c r="F21" s="9"/>
    </row>
    <row r="22" spans="1:25" x14ac:dyDescent="0.25">
      <c r="A22" s="5"/>
      <c r="B22" s="5"/>
      <c r="C22" s="5"/>
      <c r="D22" s="5"/>
      <c r="E22" s="5"/>
      <c r="F22" s="9"/>
      <c r="Y22" s="1"/>
    </row>
    <row r="23" spans="1:25" x14ac:dyDescent="0.25">
      <c r="F23" s="9"/>
    </row>
    <row r="24" spans="1:25" x14ac:dyDescent="0.25">
      <c r="F24" s="9"/>
    </row>
    <row r="25" spans="1:25" x14ac:dyDescent="0.25">
      <c r="A25" s="9"/>
      <c r="B25" s="9"/>
      <c r="C25" s="9"/>
      <c r="D25" s="9"/>
      <c r="E25" s="9"/>
      <c r="F25" s="9"/>
    </row>
    <row r="26" spans="1:25" x14ac:dyDescent="0.25">
      <c r="F26" s="9"/>
    </row>
    <row r="27" spans="1:25" x14ac:dyDescent="0.25">
      <c r="A27" s="35" t="s">
        <v>121</v>
      </c>
      <c r="B27" s="15" t="s">
        <v>16</v>
      </c>
      <c r="C27" s="15" t="s">
        <v>120</v>
      </c>
      <c r="F27" s="9"/>
      <c r="Y27" s="1"/>
    </row>
    <row r="28" spans="1:25" x14ac:dyDescent="0.25">
      <c r="A28" s="11"/>
      <c r="F28" s="9"/>
    </row>
    <row r="29" spans="1:25" x14ac:dyDescent="0.25">
      <c r="A29" s="11" t="s">
        <v>131</v>
      </c>
      <c r="B29" s="40">
        <f>IF(A29="Mobility Lv 1",SUM('Exchange Rate'!B4)*('Exchange Rate'!E47),IF(A29="Mobility Lv 2",SUM('Exchange Rate'!B4)*('Exchange Rate'!E48),IF(A29="Mobility Lv 3",SUM('Exchange Rate'!B4)*('Exchange Rate'!E49),)))</f>
        <v>100</v>
      </c>
      <c r="C29" s="40">
        <f>IF(A29="Mobility Lv 1",SUM('Exchange Rate'!B8)*('Exchange Rate'!E47),IF(A29="Mobility Lv 2",SUM('Exchange Rate'!B8)*('Exchange Rate'!E48),IF(A29="Mobility Lv 3",SUM('Exchange Rate'!B8)*('Exchange Rate'!E49),)))</f>
        <v>20</v>
      </c>
      <c r="F29" s="9"/>
    </row>
    <row r="30" spans="1:25" x14ac:dyDescent="0.25">
      <c r="A30" s="11" t="s">
        <v>134</v>
      </c>
      <c r="B30" s="40">
        <f>IF(A30="Vision Lv 1",SUM('Exchange Rate'!B4)*('Exchange Rate'!E47),IF(A30="Vision Lv 2",SUM('Exchange Rate'!B4)*('Exchange Rate'!E48),IF(A30="Vision Lv 3",SUM('Exchange Rate'!B4)*('Exchange Rate'!E49),)))</f>
        <v>100</v>
      </c>
      <c r="C30" s="40">
        <f>IF(A30="Vision Lv 1",SUM('Exchange Rate'!B8)*('Exchange Rate'!E47),IF(A30="Vision Lv 2",SUM('Exchange Rate'!B8)*('Exchange Rate'!E48),IF(A30="Vision Lv 3",SUM('Exchange Rate'!B8)*('Exchange Rate'!E49),)))</f>
        <v>20</v>
      </c>
      <c r="F30" s="9"/>
    </row>
    <row r="31" spans="1:25" x14ac:dyDescent="0.25">
      <c r="A31" s="17" t="s">
        <v>137</v>
      </c>
      <c r="B31" s="40">
        <f>IF(A31="Skin Lv 1",SUM('Exchange Rate'!B4)*('Exchange Rate'!E47),IF(A31="Skin Lv 2",SUM('Exchange Rate'!B4)*('Exchange Rate'!E48),IF(A31="Skin Lv 3",SUM('Exchange Rate'!B4)*('Exchange Rate'!E49),)))</f>
        <v>100</v>
      </c>
      <c r="C31" s="40">
        <f>IF(A31="Skin Lv 1",SUM('Exchange Rate'!B8)*('Exchange Rate'!E47),IF(A31="Skin Lv 2",SUM('Exchange Rate'!B8)*('Exchange Rate'!E48),IF(A31="Skin Lv 3",SUM('Exchange Rate'!B8)*('Exchange Rate'!E49),)))</f>
        <v>20</v>
      </c>
      <c r="F31" s="9"/>
    </row>
    <row r="32" spans="1:25" x14ac:dyDescent="0.25">
      <c r="A32" s="17" t="s">
        <v>140</v>
      </c>
      <c r="B32" s="40">
        <f>IF(A32="Strength Lv 1",SUM('Exchange Rate'!B4)*('Exchange Rate'!E47),IF(A32="Strength Lv 2",SUM('Exchange Rate'!B4)*('Exchange Rate'!E48),IF(A32="Strength Lv 3",SUM('Exchange Rate'!B4)*('Exchange Rate'!E49),)))</f>
        <v>100</v>
      </c>
      <c r="C32" s="40">
        <f>IF(A32="Strength Lv 1",SUM('Exchange Rate'!B8)*('Exchange Rate'!E47),IF(A32="Strength Lv 2",SUM('Exchange Rate'!B8)*('Exchange Rate'!E48),IF(A32="Strength Lv 3",SUM('Exchange Rate'!B8)*('Exchange Rate'!E49),)))</f>
        <v>20</v>
      </c>
      <c r="F32" s="9"/>
    </row>
    <row r="33" spans="1:25" x14ac:dyDescent="0.25">
      <c r="A33" s="17" t="s">
        <v>143</v>
      </c>
      <c r="B33" s="40">
        <f>IF(A33="Brain Lv 1",SUM('Exchange Rate'!B4)*('Exchange Rate'!E47),IF(A33="Brain Lv 2",SUM('Exchange Rate'!B4)*('Exchange Rate'!E48),IF(A33="Brain Lv 3",SUM('Exchange Rate'!B4)*('Exchange Rate'!E49),)))</f>
        <v>100</v>
      </c>
      <c r="C33" s="40">
        <f>IF(A33="Brain Lv 1",SUM('Exchange Rate'!B8)*('Exchange Rate'!E47),IF(A33="Brain Lv 2",SUM('Exchange Rate'!B8)*('Exchange Rate'!E48),IF(A33="Brain Lv 3",SUM('Exchange Rate'!B8)*('Exchange Rate'!E49),)))</f>
        <v>20</v>
      </c>
      <c r="F33" s="9"/>
      <c r="Y33" s="1"/>
    </row>
    <row r="34" spans="1:25" x14ac:dyDescent="0.25">
      <c r="F34" s="9"/>
    </row>
    <row r="35" spans="1:25" x14ac:dyDescent="0.25">
      <c r="F35" s="9"/>
    </row>
    <row r="36" spans="1:25" x14ac:dyDescent="0.25">
      <c r="F36" s="9"/>
    </row>
    <row r="37" spans="1:25" x14ac:dyDescent="0.25">
      <c r="F37" s="9"/>
    </row>
    <row r="38" spans="1:25" x14ac:dyDescent="0.25">
      <c r="F38" s="9"/>
    </row>
    <row r="39" spans="1:25" x14ac:dyDescent="0.25">
      <c r="F39" s="9"/>
    </row>
    <row r="40" spans="1:25" x14ac:dyDescent="0.25">
      <c r="F40" s="9"/>
    </row>
    <row r="41" spans="1:25" x14ac:dyDescent="0.25">
      <c r="F41" s="9"/>
    </row>
    <row r="42" spans="1:25" x14ac:dyDescent="0.25">
      <c r="F42" s="9"/>
    </row>
    <row r="43" spans="1:25" x14ac:dyDescent="0.25">
      <c r="F43" s="9"/>
    </row>
    <row r="44" spans="1:25" x14ac:dyDescent="0.25">
      <c r="F44" s="9"/>
    </row>
    <row r="45" spans="1:25" x14ac:dyDescent="0.25">
      <c r="F45" s="9"/>
    </row>
    <row r="46" spans="1:25" x14ac:dyDescent="0.25">
      <c r="A46" s="9"/>
      <c r="B46" s="9"/>
      <c r="C46" s="9"/>
      <c r="D46" s="9"/>
      <c r="E46" s="9"/>
      <c r="F46" s="9"/>
    </row>
    <row r="47" spans="1:25" x14ac:dyDescent="0.25">
      <c r="A47" s="5"/>
      <c r="B47" s="5"/>
      <c r="C47" s="5"/>
      <c r="D47" s="5"/>
      <c r="E47" s="5"/>
      <c r="F47" s="9"/>
    </row>
    <row r="48" spans="1:25" x14ac:dyDescent="0.25">
      <c r="A48" s="39" t="s">
        <v>150</v>
      </c>
      <c r="B48" s="39" t="s">
        <v>161</v>
      </c>
      <c r="C48" s="15" t="s">
        <v>16</v>
      </c>
      <c r="D48" s="5"/>
      <c r="E48" s="5"/>
      <c r="F48" s="9"/>
    </row>
    <row r="49" spans="1:6" x14ac:dyDescent="0.25">
      <c r="B49" s="5"/>
      <c r="C49" s="5"/>
      <c r="D49" s="5"/>
      <c r="E49" s="5"/>
      <c r="F49" s="9"/>
    </row>
    <row r="50" spans="1:6" x14ac:dyDescent="0.25">
      <c r="A50" s="5" t="s">
        <v>156</v>
      </c>
      <c r="B50" s="11" t="s">
        <v>90</v>
      </c>
      <c r="C50">
        <f>IF(B50="Pistol",C5*'Exchange Rate'!E50,IF(B50="Shotgun",C6*'Exchange Rate'!E50,IF(B50="Combat Rifle",C7*'Exchange Rate'!E50,IF(B50="SMG",C8*'Exchange Rate'!E50,IF(B50="Grenade Launcher ",C9*'Exchange Rate'!E50,IF(B50="Rocket Launcher",C10*'Exchange Rate'!E50,IF(B50="Sniper Rifle",C11*'Exchange Rate'!E50,IF(B50="Heavy Rifle",C12*'Exchange Rate'!E50))))))))</f>
        <v>90</v>
      </c>
      <c r="F50" s="9"/>
    </row>
    <row r="51" spans="1:6" x14ac:dyDescent="0.25">
      <c r="A51" s="5" t="s">
        <v>157</v>
      </c>
      <c r="B51" s="11" t="s">
        <v>90</v>
      </c>
      <c r="C51">
        <f>IF(B51="Pistol",C5*'Exchange Rate'!E51,IF(B51="Shotgun",C6*'Exchange Rate'!E51,IF(B51="Combat Rifle",C7*'Exchange Rate'!E51,IF(B51="SMG",C8*'Exchange Rate'!E51,IF(B51="Grenade Launcher ",C9*'Exchange Rate'!E51,IF(B51="Rocket Launcher",C10*'Exchange Rate'!E51,IF(B51="Sniper Rifle",C11*'Exchange Rate'!E51,IF(B51="Heavy Rifle",C12*'Exchange Rate'!E51))))))))</f>
        <v>96</v>
      </c>
      <c r="F51" s="9"/>
    </row>
    <row r="52" spans="1:6" x14ac:dyDescent="0.25">
      <c r="A52" s="5" t="s">
        <v>158</v>
      </c>
      <c r="B52" s="11" t="s">
        <v>90</v>
      </c>
      <c r="C52">
        <f>IF(B52="Pistol",C$5*'Exchange Rate'!E52,IF(B52="Shotgun",C$6*'Exchange Rate'!E52,IF(B52="Combat Rifle",C$7*'Exchange Rate'!E52,IF(B52="SMG",C$8*'Exchange Rate'!E52,IF(B52="Grenade Launcher ",C$9*'Exchange Rate'!E52,IF(B52="Rocket Launcher",C$10*'Exchange Rate'!E52,IF(B52="Sniper Rifle",C$11*'Exchange Rate'!E52,IF(B52="Heavy Rifle",C$12*'Exchange Rate'!E52))))))))</f>
        <v>102</v>
      </c>
      <c r="F52" s="9"/>
    </row>
    <row r="53" spans="1:6" x14ac:dyDescent="0.25">
      <c r="A53" s="5" t="s">
        <v>159</v>
      </c>
      <c r="B53" s="11" t="s">
        <v>90</v>
      </c>
      <c r="C53">
        <f>IF(B53="Pistol",C$5*'Exchange Rate'!E53,IF(B53="Shotgun",C$6*'Exchange Rate'!E53,IF(B53="Combat Rifle",C$7*'Exchange Rate'!E53,IF(B53="SMG",C$8*'Exchange Rate'!E53,IF(B53="Grenade Launcher ",C$9*'Exchange Rate'!E53,IF(B53="Rocket Launcher",C$10*'Exchange Rate'!E53,IF(B53="Sniper Rifle",C$11*'Exchange Rate'!E53,IF(B53="Heavy Rifle",C$12*'Exchange Rate'!E53))))))))</f>
        <v>108</v>
      </c>
      <c r="F53" s="9"/>
    </row>
    <row r="54" spans="1:6" x14ac:dyDescent="0.25">
      <c r="A54" s="5" t="s">
        <v>160</v>
      </c>
      <c r="B54" s="11" t="s">
        <v>90</v>
      </c>
      <c r="C54">
        <f>IF(B54="Pistol",C$5*'Exchange Rate'!E54,IF(B54="Shotgun",C$6*'Exchange Rate'!E54,IF(B54="Combat Rifle",C$7*'Exchange Rate'!E54,IF(B54="SMG",C$8*'Exchange Rate'!E54,IF(B54="Grenade Launcher ",C$9*'Exchange Rate'!E54,IF(B54="Rocket Launcher",C$10*'Exchange Rate'!E54,IF(B54="Sniper Rifle",C$11*'Exchange Rate'!E54,IF(B54="Heavy Rifle",C$12*'Exchange Rate'!E54))))))))</f>
        <v>114</v>
      </c>
      <c r="F54" s="9"/>
    </row>
    <row r="55" spans="1:6" x14ac:dyDescent="0.25">
      <c r="F55" s="9"/>
    </row>
    <row r="56" spans="1:6" x14ac:dyDescent="0.25">
      <c r="F56" s="9"/>
    </row>
    <row r="57" spans="1:6" x14ac:dyDescent="0.25">
      <c r="F57" s="9"/>
    </row>
    <row r="58" spans="1:6" x14ac:dyDescent="0.25">
      <c r="F58" s="9"/>
    </row>
    <row r="59" spans="1:6" x14ac:dyDescent="0.25">
      <c r="F59" s="9"/>
    </row>
    <row r="60" spans="1:6" x14ac:dyDescent="0.25">
      <c r="F60" s="9"/>
    </row>
    <row r="61" spans="1:6" x14ac:dyDescent="0.25">
      <c r="F61" s="9"/>
    </row>
    <row r="62" spans="1:6" x14ac:dyDescent="0.25">
      <c r="F62" s="9"/>
    </row>
    <row r="63" spans="1:6" x14ac:dyDescent="0.25">
      <c r="F63" s="9"/>
    </row>
    <row r="64" spans="1:6" x14ac:dyDescent="0.25">
      <c r="F64" s="9"/>
    </row>
    <row r="65" spans="1:6" x14ac:dyDescent="0.25">
      <c r="A65" s="9"/>
      <c r="B65" s="9"/>
      <c r="C65" s="9"/>
      <c r="D65" s="9"/>
      <c r="E65" s="9"/>
      <c r="F65" s="9"/>
    </row>
    <row r="66" spans="1:6" x14ac:dyDescent="0.25">
      <c r="F66" s="5"/>
    </row>
  </sheetData>
  <dataValidations count="9">
    <dataValidation type="list" allowBlank="1" showInputMessage="1" showErrorMessage="1" prompt="Select Augment Level" sqref="A29">
      <formula1>Mobility_Lv_1</formula1>
    </dataValidation>
    <dataValidation type="list" allowBlank="1" showInputMessage="1" showErrorMessage="1" prompt="Select Augment Level" sqref="A30">
      <formula1>Vision_Lv_1</formula1>
    </dataValidation>
    <dataValidation type="list" allowBlank="1" showInputMessage="1" showErrorMessage="1" prompt="Select Augment Level" sqref="A32">
      <formula1>Strength_Lv_1</formula1>
    </dataValidation>
    <dataValidation type="list" allowBlank="1" showInputMessage="1" showErrorMessage="1" prompt="Select Augment Level" sqref="A33">
      <formula1>Brain_Lv_1</formula1>
    </dataValidation>
    <dataValidation type="list" allowBlank="1" showInputMessage="1" showErrorMessage="1" prompt="Select Augment Level" sqref="A31">
      <formula1>Skin_Lv_1</formula1>
    </dataValidation>
    <dataValidation type="list" allowBlank="1" showInputMessage="1" showErrorMessage="1" sqref="O2">
      <formula1>QuestLevel</formula1>
    </dataValidation>
    <dataValidation type="list" allowBlank="1" showInputMessage="1" showErrorMessage="1" sqref="H2">
      <formula1>WeaponList</formula1>
    </dataValidation>
    <dataValidation type="list" allowBlank="1" showInputMessage="1" showErrorMessage="1" prompt="Select the rank needed for the player to purchase the weapon from the black-market" sqref="E5:E12">
      <formula1>Ranks</formula1>
    </dataValidation>
    <dataValidation type="list" allowBlank="1" showInputMessage="1" showErrorMessage="1" prompt="Choose your weapon to upgrade" sqref="B50:B54">
      <formula1>WeaponList</formula1>
    </dataValidation>
  </dataValidations>
  <pageMargins left="0" right="0" top="0" bottom="0" header="0" footer="0"/>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17" sqref="A17"/>
    </sheetView>
  </sheetViews>
  <sheetFormatPr defaultRowHeight="15" x14ac:dyDescent="0.25"/>
  <cols>
    <col min="1" max="1" width="47.85546875" bestFit="1" customWidth="1"/>
    <col min="2" max="2" width="16.28515625" bestFit="1" customWidth="1"/>
    <col min="4" max="4" width="14.5703125" bestFit="1" customWidth="1"/>
    <col min="6" max="6" width="15.42578125" bestFit="1" customWidth="1"/>
    <col min="8" max="8" width="12.85546875" bestFit="1" customWidth="1"/>
  </cols>
  <sheetData>
    <row r="1" spans="1:8" x14ac:dyDescent="0.25">
      <c r="A1" s="7" t="s">
        <v>149</v>
      </c>
    </row>
    <row r="3" spans="1:8" x14ac:dyDescent="0.25">
      <c r="A3" s="11" t="s">
        <v>90</v>
      </c>
      <c r="B3" s="11" t="s">
        <v>95</v>
      </c>
      <c r="C3" s="11"/>
      <c r="D3" s="11" t="s">
        <v>121</v>
      </c>
      <c r="F3" s="11" t="s">
        <v>0</v>
      </c>
      <c r="H3" s="11" t="s">
        <v>150</v>
      </c>
    </row>
    <row r="4" spans="1:8" x14ac:dyDescent="0.25">
      <c r="A4" s="11" t="s">
        <v>14</v>
      </c>
      <c r="B4" s="11" t="s">
        <v>96</v>
      </c>
      <c r="C4" s="11"/>
      <c r="D4" s="11"/>
      <c r="F4" s="11"/>
    </row>
    <row r="5" spans="1:8" x14ac:dyDescent="0.25">
      <c r="A5" s="11" t="s">
        <v>91</v>
      </c>
      <c r="B5" s="11" t="s">
        <v>97</v>
      </c>
      <c r="C5" s="11"/>
      <c r="D5" s="11" t="s">
        <v>131</v>
      </c>
      <c r="F5" s="11" t="s">
        <v>1</v>
      </c>
      <c r="H5" s="11">
        <v>1</v>
      </c>
    </row>
    <row r="6" spans="1:8" x14ac:dyDescent="0.25">
      <c r="A6" s="11" t="s">
        <v>92</v>
      </c>
      <c r="B6" s="11" t="s">
        <v>98</v>
      </c>
      <c r="C6" s="11"/>
      <c r="D6" s="11" t="s">
        <v>132</v>
      </c>
      <c r="F6" s="11" t="s">
        <v>2</v>
      </c>
      <c r="H6" s="11">
        <v>2</v>
      </c>
    </row>
    <row r="7" spans="1:8" x14ac:dyDescent="0.25">
      <c r="A7" s="11" t="s">
        <v>15</v>
      </c>
      <c r="B7" s="11"/>
      <c r="C7" s="11"/>
      <c r="D7" s="11" t="s">
        <v>133</v>
      </c>
      <c r="F7" s="17" t="s">
        <v>3</v>
      </c>
      <c r="H7" s="11">
        <v>3</v>
      </c>
    </row>
    <row r="8" spans="1:8" x14ac:dyDescent="0.25">
      <c r="A8" s="11" t="s">
        <v>93</v>
      </c>
      <c r="B8" s="11"/>
      <c r="C8" s="11"/>
      <c r="D8" s="11" t="s">
        <v>134</v>
      </c>
      <c r="F8" s="17" t="s">
        <v>4</v>
      </c>
      <c r="H8" s="11">
        <v>4</v>
      </c>
    </row>
    <row r="9" spans="1:8" x14ac:dyDescent="0.25">
      <c r="A9" s="11" t="s">
        <v>101</v>
      </c>
      <c r="B9" s="11"/>
      <c r="C9" s="11"/>
      <c r="D9" s="11" t="s">
        <v>135</v>
      </c>
      <c r="F9" s="17" t="s">
        <v>6</v>
      </c>
      <c r="H9" s="11">
        <v>5</v>
      </c>
    </row>
    <row r="10" spans="1:8" x14ac:dyDescent="0.25">
      <c r="A10" s="11" t="s">
        <v>100</v>
      </c>
      <c r="B10" s="11"/>
      <c r="C10" s="11"/>
      <c r="D10" s="11" t="s">
        <v>136</v>
      </c>
      <c r="F10" s="17" t="s">
        <v>7</v>
      </c>
    </row>
    <row r="11" spans="1:8" x14ac:dyDescent="0.25">
      <c r="D11" s="17" t="s">
        <v>137</v>
      </c>
      <c r="F11" s="17" t="s">
        <v>8</v>
      </c>
    </row>
    <row r="12" spans="1:8" x14ac:dyDescent="0.25">
      <c r="D12" s="17" t="s">
        <v>138</v>
      </c>
      <c r="F12" s="17" t="s">
        <v>5</v>
      </c>
    </row>
    <row r="13" spans="1:8" x14ac:dyDescent="0.25">
      <c r="D13" s="17" t="s">
        <v>139</v>
      </c>
      <c r="F13" s="17" t="s">
        <v>9</v>
      </c>
    </row>
    <row r="14" spans="1:8" x14ac:dyDescent="0.25">
      <c r="D14" s="17" t="s">
        <v>140</v>
      </c>
      <c r="F14" s="17" t="s">
        <v>10</v>
      </c>
    </row>
    <row r="15" spans="1:8" x14ac:dyDescent="0.25">
      <c r="D15" s="17" t="s">
        <v>141</v>
      </c>
      <c r="F15" s="17" t="s">
        <v>11</v>
      </c>
    </row>
    <row r="16" spans="1:8" x14ac:dyDescent="0.25">
      <c r="D16" s="17" t="s">
        <v>142</v>
      </c>
    </row>
    <row r="17" spans="4:4" x14ac:dyDescent="0.25">
      <c r="D17" s="17" t="s">
        <v>143</v>
      </c>
    </row>
    <row r="18" spans="4:4" x14ac:dyDescent="0.25">
      <c r="D18" s="17" t="s">
        <v>144</v>
      </c>
    </row>
    <row r="19" spans="4:4" x14ac:dyDescent="0.25">
      <c r="D19" s="17"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Exchange Rate</vt:lpstr>
      <vt:lpstr>Respect &amp; Credits </vt:lpstr>
      <vt:lpstr>Damage &amp; Health</vt:lpstr>
      <vt:lpstr>Black-Market </vt:lpstr>
      <vt:lpstr>NA</vt:lpstr>
      <vt:lpstr>Brain_Lv_1</vt:lpstr>
      <vt:lpstr>EnemyList</vt:lpstr>
      <vt:lpstr>Mobility_Lv_1</vt:lpstr>
      <vt:lpstr>QuestLevel</vt:lpstr>
      <vt:lpstr>Ranks</vt:lpstr>
      <vt:lpstr>Skin_Lv_1</vt:lpstr>
      <vt:lpstr>Strength_Lv_1</vt:lpstr>
      <vt:lpstr>Vision_Lv_1</vt:lpstr>
      <vt:lpstr>WeaponList</vt:lpstr>
      <vt:lpstr>WeaponMod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Penzo</dc:creator>
  <cp:lastModifiedBy>Aidan Penzo</cp:lastModifiedBy>
  <dcterms:created xsi:type="dcterms:W3CDTF">2016-02-08T16:05:49Z</dcterms:created>
  <dcterms:modified xsi:type="dcterms:W3CDTF">2016-03-12T18:55:18Z</dcterms:modified>
</cp:coreProperties>
</file>